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G87" i="6" l="1"/>
  <c r="H87" i="6" s="1"/>
  <c r="J87" i="6" s="1"/>
  <c r="I87" i="6"/>
  <c r="K87" i="6" l="1"/>
  <c r="L226" i="6"/>
  <c r="B226" i="6"/>
  <c r="G225" i="6"/>
  <c r="I225" i="6" s="1"/>
  <c r="H224" i="6"/>
  <c r="J224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G226" i="6" l="1"/>
  <c r="H225" i="6"/>
  <c r="J225" i="6" s="1"/>
  <c r="G75" i="6"/>
  <c r="K224" i="6"/>
  <c r="M224" i="6" s="1"/>
  <c r="M226" i="6" s="1"/>
  <c r="G222" i="6"/>
  <c r="H216" i="6"/>
  <c r="J216" i="6" s="1"/>
  <c r="G202" i="6"/>
  <c r="H160" i="6"/>
  <c r="J160" i="6" s="1"/>
  <c r="H100" i="6"/>
  <c r="J100" i="6" s="1"/>
  <c r="K100" i="6" s="1"/>
  <c r="H108" i="6"/>
  <c r="J108" i="6" s="1"/>
  <c r="H82" i="6"/>
  <c r="J82" i="6" s="1"/>
  <c r="H83" i="6"/>
  <c r="J83" i="6" s="1"/>
  <c r="H91" i="6"/>
  <c r="J91" i="6" s="1"/>
  <c r="K91" i="6" s="1"/>
  <c r="H64" i="6"/>
  <c r="J64" i="6" s="1"/>
  <c r="H14" i="6"/>
  <c r="J14" i="6" s="1"/>
  <c r="H15" i="6"/>
  <c r="J15" i="6" s="1"/>
  <c r="I22" i="6"/>
  <c r="K22" i="6" s="1"/>
  <c r="M22" i="6" s="1"/>
  <c r="H210" i="6"/>
  <c r="J210" i="6" s="1"/>
  <c r="H209" i="6"/>
  <c r="J209" i="6" s="1"/>
  <c r="H207" i="6"/>
  <c r="J207" i="6" s="1"/>
  <c r="K207" i="6" s="1"/>
  <c r="H212" i="6"/>
  <c r="J212" i="6" s="1"/>
  <c r="K212" i="6" s="1"/>
  <c r="M212" i="6" s="1"/>
  <c r="H213" i="6"/>
  <c r="J213" i="6" s="1"/>
  <c r="H214" i="6"/>
  <c r="J214" i="6" s="1"/>
  <c r="H218" i="6"/>
  <c r="J218" i="6" s="1"/>
  <c r="H221" i="6"/>
  <c r="J221" i="6" s="1"/>
  <c r="K221" i="6" s="1"/>
  <c r="M221" i="6" s="1"/>
  <c r="K213" i="6"/>
  <c r="M213" i="6" s="1"/>
  <c r="K214" i="6"/>
  <c r="K218" i="6"/>
  <c r="H172" i="6"/>
  <c r="J172" i="6" s="1"/>
  <c r="H177" i="6"/>
  <c r="J177" i="6" s="1"/>
  <c r="K177" i="6" s="1"/>
  <c r="M177" i="6" s="1"/>
  <c r="H178" i="6"/>
  <c r="J178" i="6" s="1"/>
  <c r="H179" i="6"/>
  <c r="J179" i="6" s="1"/>
  <c r="H184" i="6"/>
  <c r="J184" i="6" s="1"/>
  <c r="H189" i="6"/>
  <c r="J189" i="6" s="1"/>
  <c r="K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H159" i="6"/>
  <c r="J159" i="6" s="1"/>
  <c r="H158" i="6"/>
  <c r="J158" i="6" s="1"/>
  <c r="K158" i="6" s="1"/>
  <c r="M158" i="6" s="1"/>
  <c r="H144" i="6"/>
  <c r="J144" i="6" s="1"/>
  <c r="H148" i="6"/>
  <c r="J148" i="6" s="1"/>
  <c r="H152" i="6"/>
  <c r="J152" i="6" s="1"/>
  <c r="H155" i="6"/>
  <c r="J155" i="6" s="1"/>
  <c r="H156" i="6"/>
  <c r="J156" i="6" s="1"/>
  <c r="K159" i="6"/>
  <c r="K160" i="6"/>
  <c r="H162" i="6"/>
  <c r="J162" i="6" s="1"/>
  <c r="H163" i="6"/>
  <c r="J163" i="6" s="1"/>
  <c r="H164" i="6"/>
  <c r="J164" i="6" s="1"/>
  <c r="H165" i="6"/>
  <c r="J165" i="6" s="1"/>
  <c r="K165" i="6" s="1"/>
  <c r="M165" i="6" s="1"/>
  <c r="H166" i="6"/>
  <c r="J166" i="6" s="1"/>
  <c r="H167" i="6"/>
  <c r="J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H136" i="6"/>
  <c r="J136" i="6" s="1"/>
  <c r="H137" i="6"/>
  <c r="J137" i="6" s="1"/>
  <c r="K137" i="6" s="1"/>
  <c r="I121" i="6"/>
  <c r="I115" i="6"/>
  <c r="K115" i="6" s="1"/>
  <c r="M115" i="6" s="1"/>
  <c r="K121" i="6"/>
  <c r="M121" i="6" s="1"/>
  <c r="H128" i="6"/>
  <c r="J128" i="6" s="1"/>
  <c r="K128" i="6" s="1"/>
  <c r="H117" i="6"/>
  <c r="J117" i="6" s="1"/>
  <c r="H118" i="6"/>
  <c r="J118" i="6" s="1"/>
  <c r="H119" i="6"/>
  <c r="J119" i="6" s="1"/>
  <c r="H123" i="6"/>
  <c r="J123" i="6" s="1"/>
  <c r="H124" i="6"/>
  <c r="J124" i="6" s="1"/>
  <c r="H125" i="6"/>
  <c r="J125" i="6" s="1"/>
  <c r="H126" i="6"/>
  <c r="J126" i="6" s="1"/>
  <c r="H130" i="6"/>
  <c r="J130" i="6" s="1"/>
  <c r="K130" i="6" s="1"/>
  <c r="H99" i="6"/>
  <c r="J99" i="6" s="1"/>
  <c r="H104" i="6"/>
  <c r="J104" i="6" s="1"/>
  <c r="H105" i="6"/>
  <c r="J105" i="6" s="1"/>
  <c r="H106" i="6"/>
  <c r="J106" i="6" s="1"/>
  <c r="H110" i="6"/>
  <c r="J110" i="6" s="1"/>
  <c r="K104" i="6"/>
  <c r="M104" i="6" s="1"/>
  <c r="K105" i="6"/>
  <c r="M105" i="6" s="1"/>
  <c r="K106" i="6"/>
  <c r="K110" i="6"/>
  <c r="H84" i="6"/>
  <c r="J84" i="6" s="1"/>
  <c r="H80" i="6"/>
  <c r="J80" i="6" s="1"/>
  <c r="H86" i="6"/>
  <c r="J86" i="6" s="1"/>
  <c r="K86" i="6" s="1"/>
  <c r="H93" i="6"/>
  <c r="J93" i="6" s="1"/>
  <c r="H94" i="6"/>
  <c r="J94" i="6" s="1"/>
  <c r="K80" i="6"/>
  <c r="K93" i="6"/>
  <c r="M93" i="6" s="1"/>
  <c r="K94" i="6"/>
  <c r="M94" i="6" s="1"/>
  <c r="H70" i="6"/>
  <c r="J70" i="6" s="1"/>
  <c r="H60" i="6"/>
  <c r="J60" i="6" s="1"/>
  <c r="K60" i="6" s="1"/>
  <c r="H59" i="6"/>
  <c r="J59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7" i="6"/>
  <c r="H50" i="6"/>
  <c r="J50" i="6" s="1"/>
  <c r="K50" i="6" s="1"/>
  <c r="H44" i="6"/>
  <c r="J44" i="6" s="1"/>
  <c r="H45" i="6"/>
  <c r="J45" i="6" s="1"/>
  <c r="H46" i="6"/>
  <c r="J46" i="6" s="1"/>
  <c r="H47" i="6"/>
  <c r="J47" i="6" s="1"/>
  <c r="K47" i="6" s="1"/>
  <c r="M47" i="6" s="1"/>
  <c r="H48" i="6"/>
  <c r="J48" i="6" s="1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2" i="6" s="1"/>
  <c r="K15" i="6"/>
  <c r="M15" i="6" s="1"/>
  <c r="I20" i="6"/>
  <c r="K20" i="6" s="1"/>
  <c r="M20" i="6" s="1"/>
  <c r="I24" i="6"/>
  <c r="K24" i="6" s="1"/>
  <c r="H25" i="6"/>
  <c r="J25" i="6" s="1"/>
  <c r="K25" i="6" s="1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5" i="6"/>
  <c r="M45" i="6" s="1"/>
  <c r="K46" i="6"/>
  <c r="M46" i="6" s="1"/>
  <c r="K48" i="6"/>
  <c r="K52" i="6"/>
  <c r="K59" i="6"/>
  <c r="M59" i="6" s="1"/>
  <c r="K64" i="6"/>
  <c r="K70" i="6"/>
  <c r="K82" i="6"/>
  <c r="M82" i="6" s="1"/>
  <c r="K83" i="6"/>
  <c r="M83" i="6" s="1"/>
  <c r="K84" i="6"/>
  <c r="M84" i="6" s="1"/>
  <c r="K99" i="6"/>
  <c r="M99" i="6" s="1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5" i="6"/>
  <c r="J85" i="6" s="1"/>
  <c r="K85" i="6" s="1"/>
  <c r="H88" i="6"/>
  <c r="J88" i="6" s="1"/>
  <c r="K88" i="6" s="1"/>
  <c r="M88" i="6" s="1"/>
  <c r="H89" i="6"/>
  <c r="J89" i="6" s="1"/>
  <c r="K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8" i="6"/>
  <c r="M118" i="6" s="1"/>
  <c r="K119" i="6"/>
  <c r="I120" i="6"/>
  <c r="K120" i="6" s="1"/>
  <c r="M120" i="6" s="1"/>
  <c r="I122" i="6"/>
  <c r="K122" i="6" s="1"/>
  <c r="K123" i="6"/>
  <c r="K124" i="6"/>
  <c r="M124" i="6" s="1"/>
  <c r="K125" i="6"/>
  <c r="K126" i="6"/>
  <c r="I127" i="6"/>
  <c r="K127" i="6" s="1"/>
  <c r="I129" i="6"/>
  <c r="K129" i="6" s="1"/>
  <c r="K134" i="6"/>
  <c r="M134" i="6" s="1"/>
  <c r="K135" i="6"/>
  <c r="M135" i="6" s="1"/>
  <c r="K136" i="6"/>
  <c r="M136" i="6" s="1"/>
  <c r="I138" i="6"/>
  <c r="K138" i="6" s="1"/>
  <c r="M138" i="6" s="1"/>
  <c r="K144" i="6"/>
  <c r="K148" i="6"/>
  <c r="K152" i="6"/>
  <c r="K155" i="6"/>
  <c r="M155" i="6" s="1"/>
  <c r="K156" i="6"/>
  <c r="K162" i="6"/>
  <c r="K163" i="6"/>
  <c r="M163" i="6" s="1"/>
  <c r="K164" i="6"/>
  <c r="M164" i="6" s="1"/>
  <c r="K166" i="6"/>
  <c r="M166" i="6" s="1"/>
  <c r="K167" i="6"/>
  <c r="K172" i="6"/>
  <c r="K178" i="6"/>
  <c r="M178" i="6" s="1"/>
  <c r="K179" i="6"/>
  <c r="K184" i="6"/>
  <c r="K209" i="6"/>
  <c r="M209" i="6" s="1"/>
  <c r="K210" i="6"/>
  <c r="K216" i="6"/>
  <c r="G131" i="6"/>
  <c r="H114" i="6"/>
  <c r="G141" i="6"/>
  <c r="H133" i="6"/>
  <c r="J143" i="6"/>
  <c r="J56" i="6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J202" i="6" s="1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I191" i="6"/>
  <c r="K191" i="6" s="1"/>
  <c r="M191" i="6" s="1"/>
  <c r="I192" i="6"/>
  <c r="K192" i="6" s="1"/>
  <c r="I195" i="6"/>
  <c r="K195" i="6" s="1"/>
  <c r="I196" i="6"/>
  <c r="K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J168" i="6" l="1"/>
  <c r="H168" i="6"/>
  <c r="H26" i="6"/>
  <c r="H202" i="6"/>
  <c r="J49" i="6"/>
  <c r="K49" i="6" s="1"/>
  <c r="M168" i="6"/>
  <c r="J75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M141" i="6" s="1"/>
  <c r="I131" i="6"/>
  <c r="J223" i="6"/>
  <c r="J226" i="6" s="1"/>
  <c r="H226" i="6"/>
  <c r="I202" i="6"/>
  <c r="K170" i="6"/>
  <c r="K202" i="6" s="1"/>
  <c r="I222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J54" i="6" l="1"/>
  <c r="K204" i="6"/>
  <c r="K222" i="6" s="1"/>
  <c r="K26" i="6"/>
  <c r="M9" i="6"/>
  <c r="M26" i="6" s="1"/>
  <c r="I227" i="6"/>
  <c r="H227" i="6"/>
  <c r="M75" i="6"/>
  <c r="K75" i="6"/>
  <c r="J131" i="6"/>
  <c r="K114" i="6"/>
  <c r="J141" i="6"/>
  <c r="K133" i="6"/>
  <c r="K141" i="6" s="1"/>
  <c r="K54" i="6"/>
  <c r="J95" i="6"/>
  <c r="K77" i="6"/>
  <c r="J112" i="6"/>
  <c r="K97" i="6"/>
  <c r="K223" i="6"/>
  <c r="K226" i="6" s="1"/>
  <c r="M204" i="6" l="1"/>
  <c r="M222" i="6" s="1"/>
  <c r="K131" i="6"/>
  <c r="M114" i="6"/>
  <c r="M131" i="6" s="1"/>
  <c r="K112" i="6"/>
  <c r="M97" i="6"/>
  <c r="M112" i="6" s="1"/>
  <c r="K95" i="6"/>
  <c r="K227" i="6" s="1"/>
  <c r="M77" i="6"/>
  <c r="M95" i="6" s="1"/>
  <c r="J227" i="6"/>
  <c r="M227" i="6" l="1"/>
</calcChain>
</file>

<file path=xl/sharedStrings.xml><?xml version="1.0" encoding="utf-8"?>
<sst xmlns="http://schemas.openxmlformats.org/spreadsheetml/2006/main" count="263" uniqueCount="197">
  <si>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</si>
  <si>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</si>
  <si>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</si>
  <si>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</si>
  <si>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</si>
  <si>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</si>
  <si>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</si>
  <si>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</si>
  <si>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</si>
  <si>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</si>
  <si>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</si>
  <si>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</si>
  <si>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</si>
  <si>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</si>
  <si>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</si>
  <si>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</si>
  <si>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</si>
  <si>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</si>
  <si>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</si>
  <si>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</si>
  <si>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</si>
  <si>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</si>
  <si>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</si>
  <si>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</si>
  <si>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</si>
  <si>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</si>
  <si>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</si>
  <si>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</si>
  <si>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</si>
  <si>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</si>
  <si>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</si>
  <si>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</si>
  <si>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</si>
  <si>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</si>
  <si>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</si>
  <si>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</si>
  <si>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</si>
  <si>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</si>
  <si>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</si>
  <si>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</si>
  <si>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</si>
  <si>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</si>
  <si>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</si>
  <si>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</si>
  <si>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</si>
  <si>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</si>
  <si>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</si>
  <si>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</si>
  <si>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</si>
  <si>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</si>
  <si>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</si>
  <si>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</si>
  <si>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</si>
  <si>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</si>
  <si>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</si>
  <si>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</si>
  <si>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</si>
  <si>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</si>
  <si>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</si>
  <si>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</si>
  <si>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</si>
  <si>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</si>
  <si>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</si>
  <si>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</si>
  <si>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</si>
  <si>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</si>
  <si>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</si>
  <si>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</si>
  <si>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</si>
  <si>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</si>
  <si>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</si>
  <si>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</si>
  <si>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30.11.20г.</t>
  </si>
  <si>
    <t>12.12.20г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</si>
  <si>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</si>
  <si>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</si>
  <si>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</si>
  <si>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</si>
  <si>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</si>
  <si>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</si>
  <si>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</si>
  <si>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</si>
  <si>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</si>
  <si>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</si>
  <si>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</si>
  <si>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</si>
  <si>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</si>
  <si>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</si>
  <si>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</si>
  <si>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</si>
  <si>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</si>
  <si>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08.08.21г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</si>
  <si>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</si>
  <si>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</si>
  <si>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</si>
  <si>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</si>
  <si>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</si>
  <si>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</si>
  <si>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</si>
  <si>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</si>
  <si>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</si>
  <si>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</si>
  <si>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</si>
  <si>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</si>
  <si>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</si>
  <si>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</si>
  <si>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</si>
  <si>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</si>
  <si>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</si>
  <si>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</si>
  <si>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</si>
  <si>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</si>
  <si>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</si>
  <si>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</si>
  <si>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</si>
  <si>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</si>
  <si>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</si>
  <si>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</si>
  <si>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</si>
  <si>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</si>
  <si>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</si>
  <si>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</si>
  <si>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</si>
  <si>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</si>
  <si>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</si>
  <si>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</si>
  <si>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</si>
  <si>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</si>
  <si>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</si>
  <si>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23.10.21г.</t>
  </si>
  <si>
    <t>28.10.21г.</t>
  </si>
  <si>
    <t>04.10.21г.</t>
  </si>
  <si>
    <t>06.10.21г</t>
  </si>
  <si>
    <t>18.11.21г.</t>
  </si>
  <si>
    <t>09.11.21г.</t>
  </si>
  <si>
    <t>08.11.21г.</t>
  </si>
  <si>
    <t>29.11.21г.</t>
  </si>
  <si>
    <t>10.11.21</t>
  </si>
  <si>
    <t>28.11.21г.</t>
  </si>
  <si>
    <t>02.11.21г.</t>
  </si>
  <si>
    <t>12.11.21г.</t>
  </si>
  <si>
    <t>15.11.21г.</t>
  </si>
  <si>
    <t>06.11.21г.</t>
  </si>
  <si>
    <t>03.08.21г.</t>
  </si>
  <si>
    <t>11.09.21г.</t>
  </si>
  <si>
    <t>29.08.21г.</t>
  </si>
  <si>
    <t>12.09.21г.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</si>
  <si>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</si>
  <si>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</si>
  <si>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</si>
  <si>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</si>
  <si>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</si>
  <si>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</si>
  <si>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</si>
  <si>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</si>
  <si>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</si>
  <si>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</si>
  <si>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</si>
  <si>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</si>
  <si>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</si>
  <si>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</si>
  <si>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</si>
  <si>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</si>
  <si>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</si>
  <si>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</si>
  <si>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</si>
  <si>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</si>
  <si>
    <t>03.12.21г</t>
  </si>
  <si>
    <t>07.014.22г</t>
  </si>
  <si>
    <t>06.12.21г</t>
  </si>
  <si>
    <t>08.12.21г.</t>
  </si>
  <si>
    <t>30.12.21г</t>
  </si>
  <si>
    <t>20.12.21г</t>
  </si>
  <si>
    <t>19.12.21г</t>
  </si>
  <si>
    <t>22.12.21г</t>
  </si>
  <si>
    <t>29.12.21г</t>
  </si>
  <si>
    <t>20.01.22г</t>
  </si>
  <si>
    <t>12.01.22г</t>
  </si>
  <si>
    <t>13.01.22г</t>
  </si>
  <si>
    <t>15.01.22г</t>
  </si>
  <si>
    <t>19.01.22г</t>
  </si>
  <si>
    <t>23.01.22г</t>
  </si>
  <si>
    <t>31.01.22г</t>
  </si>
  <si>
    <t xml:space="preserve"> февраль 2022г.:</t>
  </si>
  <si>
    <t xml:space="preserve"> Конт-ные пок-ия на 01.03.22г.</t>
  </si>
  <si>
    <t>Предыдущие показания на 01.02.22г</t>
  </si>
  <si>
    <t>долг на 01.03.22г.</t>
  </si>
  <si>
    <t>07.02.22г.</t>
  </si>
  <si>
    <t>08.02.22г.</t>
  </si>
  <si>
    <t>10.02.22г.</t>
  </si>
  <si>
    <t>11.02.22г.</t>
  </si>
  <si>
    <t>05.02.22г.</t>
  </si>
  <si>
    <t>14.02.22г.</t>
  </si>
  <si>
    <t>28.02.22г.</t>
  </si>
  <si>
    <t>15.02.22г.</t>
  </si>
  <si>
    <t>17.02.22г.</t>
  </si>
  <si>
    <t>22.02.22г.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</si>
</sst>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topLeftCell="A2" workbookViewId="0">
      <selection activeCell="M26" sqref="M26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24" t="s">
        <v>41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5" thickBot="1" x14ac:dyDescent="0.35">
      <c r="A4" s="225"/>
      <c r="B4" s="225"/>
      <c r="C4" s="226"/>
      <c r="D4" s="226"/>
      <c r="E4" s="225"/>
      <c r="F4" s="225"/>
      <c r="G4" s="225"/>
      <c r="H4" s="225"/>
      <c r="I4" s="225"/>
      <c r="J4" s="225"/>
      <c r="K4" s="225"/>
      <c r="L4" s="225"/>
      <c r="M4" s="225"/>
    </row>
    <row r="5" spans="1:14" ht="16.2" thickBot="1" x14ac:dyDescent="0.35">
      <c r="A5" s="227" t="s">
        <v>44</v>
      </c>
      <c r="B5" s="94"/>
      <c r="C5" s="230" t="s">
        <v>89</v>
      </c>
      <c r="D5" s="230" t="s">
        <v>0</v>
      </c>
      <c r="E5" s="235" t="s">
        <v>33</v>
      </c>
      <c r="F5" s="236"/>
      <c r="G5" s="236"/>
      <c r="H5" s="237"/>
      <c r="I5" s="238" t="s">
        <v>183</v>
      </c>
      <c r="J5" s="235"/>
      <c r="K5" s="235"/>
      <c r="L5" s="238" t="s">
        <v>1</v>
      </c>
      <c r="M5" s="239"/>
    </row>
    <row r="6" spans="1:14" ht="27" thickBot="1" x14ac:dyDescent="0.35">
      <c r="A6" s="228"/>
      <c r="B6" s="205" t="s">
        <v>54</v>
      </c>
      <c r="C6" s="231"/>
      <c r="D6" s="233"/>
      <c r="E6" s="240" t="s">
        <v>184</v>
      </c>
      <c r="F6" s="242" t="s">
        <v>185</v>
      </c>
      <c r="G6" s="244" t="s">
        <v>34</v>
      </c>
      <c r="H6" s="246" t="s">
        <v>83</v>
      </c>
      <c r="I6" s="248" t="s">
        <v>35</v>
      </c>
      <c r="J6" s="249"/>
      <c r="K6" s="88" t="s">
        <v>84</v>
      </c>
      <c r="L6" s="238" t="s">
        <v>30</v>
      </c>
      <c r="M6" s="239"/>
    </row>
    <row r="7" spans="1:14" ht="42" thickBot="1" x14ac:dyDescent="0.35">
      <c r="A7" s="229"/>
      <c r="B7" s="26" t="s">
        <v>55</v>
      </c>
      <c r="C7" s="232"/>
      <c r="D7" s="234"/>
      <c r="E7" s="241"/>
      <c r="F7" s="243"/>
      <c r="G7" s="245"/>
      <c r="H7" s="247"/>
      <c r="I7" s="207" t="s">
        <v>31</v>
      </c>
      <c r="J7" s="207" t="s">
        <v>32</v>
      </c>
      <c r="K7" s="206" t="s">
        <v>22</v>
      </c>
      <c r="L7" s="146" t="s">
        <v>186</v>
      </c>
      <c r="M7" s="141" t="s">
        <v>23</v>
      </c>
    </row>
    <row r="8" spans="1:14" ht="18" thickBot="1" x14ac:dyDescent="0.35">
      <c r="A8" s="163"/>
      <c r="B8" s="250" t="s">
        <v>95</v>
      </c>
      <c r="C8" s="250"/>
      <c r="D8" s="250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144</v>
      </c>
      <c r="D9" s="206">
        <v>1</v>
      </c>
      <c r="E9" s="144">
        <v>9071</v>
      </c>
      <c r="F9" s="144">
        <v>9070</v>
      </c>
      <c r="G9" s="144">
        <f>E9-F9</f>
        <v>1</v>
      </c>
      <c r="H9" s="140">
        <f t="shared" ref="H9:H25" si="0">SUM(G9*8.7/100)</f>
        <v>8.6999999999999994E-2</v>
      </c>
      <c r="I9" s="144">
        <f t="shared" ref="I9:J25" si="1">SUM(G9*5.93)</f>
        <v>5.93</v>
      </c>
      <c r="J9" s="144">
        <f t="shared" si="1"/>
        <v>0.51590999999999998</v>
      </c>
      <c r="K9" s="144">
        <f>SUM(I9:J9)</f>
        <v>6.4459099999999996</v>
      </c>
      <c r="L9" s="144">
        <v>1772.63</v>
      </c>
      <c r="M9" s="13">
        <f>SUM(L9+K9)</f>
        <v>1779.07591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96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117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117</v>
      </c>
      <c r="D16" s="1">
        <v>12</v>
      </c>
      <c r="E16" s="12">
        <v>2602</v>
      </c>
      <c r="F16" s="12">
        <v>2602</v>
      </c>
      <c r="G16" s="12">
        <f t="shared" si="2"/>
        <v>0</v>
      </c>
      <c r="H16" s="21">
        <f t="shared" si="0"/>
        <v>0</v>
      </c>
      <c r="I16" s="12">
        <f t="shared" si="1"/>
        <v>0</v>
      </c>
      <c r="J16" s="12">
        <f t="shared" si="1"/>
        <v>0</v>
      </c>
      <c r="K16" s="12">
        <f t="shared" ref="K16:K21" si="3">I16+J16</f>
        <v>0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87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90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173" t="s">
        <v>91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213" t="s">
        <v>153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96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98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133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21" t="s">
        <v>85</v>
      </c>
      <c r="B26" s="222"/>
      <c r="C26" s="222"/>
      <c r="D26" s="222"/>
      <c r="E26" s="222"/>
      <c r="F26" s="223"/>
      <c r="G26" s="72">
        <f t="shared" ref="G26:M26" si="4">SUM(G9:G25)</f>
        <v>1</v>
      </c>
      <c r="H26" s="79">
        <f t="shared" si="4"/>
        <v>8.6999999999999994E-2</v>
      </c>
      <c r="I26" s="70">
        <f t="shared" si="4"/>
        <v>5.93</v>
      </c>
      <c r="J26" s="72">
        <f t="shared" si="4"/>
        <v>0.51590999999999998</v>
      </c>
      <c r="K26" s="72">
        <f t="shared" si="4"/>
        <v>10.44591</v>
      </c>
      <c r="L26" s="72">
        <f t="shared" si="4"/>
        <v>7230.9800000000005</v>
      </c>
      <c r="M26" s="72">
        <f t="shared" si="4"/>
        <v>7237.4259100000008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5" t="s">
        <v>24</v>
      </c>
      <c r="B28" s="255"/>
      <c r="C28" s="255"/>
      <c r="D28" s="255"/>
      <c r="E28" s="255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116">
        <v>334.54</v>
      </c>
      <c r="C29" s="170" t="s">
        <v>118</v>
      </c>
      <c r="D29" s="200">
        <v>25</v>
      </c>
      <c r="E29" s="112">
        <v>2894</v>
      </c>
      <c r="F29" s="112">
        <v>2894</v>
      </c>
      <c r="G29" s="29">
        <f>E29-F29</f>
        <v>0</v>
      </c>
      <c r="H29" s="66">
        <f t="shared" ref="H29:H53" si="5">SUM(G29*8.7/100)</f>
        <v>0</v>
      </c>
      <c r="I29" s="29">
        <f t="shared" ref="I29:J48" si="6">SUM(G29*5.93)</f>
        <v>0</v>
      </c>
      <c r="J29" s="29">
        <f t="shared" si="6"/>
        <v>0</v>
      </c>
      <c r="K29" s="29">
        <f>I29+J29</f>
        <v>0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146</v>
      </c>
      <c r="D30" s="200">
        <v>26</v>
      </c>
      <c r="E30" s="13">
        <v>2926</v>
      </c>
      <c r="F30" s="13">
        <v>2926</v>
      </c>
      <c r="G30" s="154">
        <f>E30-F30</f>
        <v>0</v>
      </c>
      <c r="H30" s="155">
        <f t="shared" si="5"/>
        <v>0</v>
      </c>
      <c r="I30" s="36">
        <f t="shared" si="6"/>
        <v>0</v>
      </c>
      <c r="J30" s="36">
        <f t="shared" si="6"/>
        <v>0</v>
      </c>
      <c r="K30" s="36">
        <f>SUM(I30+J30)</f>
        <v>0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3" t="s">
        <v>119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3" t="s">
        <v>119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134</v>
      </c>
      <c r="D33" s="200">
        <v>28</v>
      </c>
      <c r="E33" s="13">
        <v>3051</v>
      </c>
      <c r="F33" s="13">
        <v>3021</v>
      </c>
      <c r="G33" s="12">
        <f t="shared" ref="G33:G53" si="8">E33-F33</f>
        <v>30</v>
      </c>
      <c r="H33" s="21">
        <f t="shared" si="5"/>
        <v>2.61</v>
      </c>
      <c r="I33" s="12">
        <f t="shared" si="6"/>
        <v>177.89999999999998</v>
      </c>
      <c r="J33" s="12">
        <f t="shared" si="6"/>
        <v>15.477299999999998</v>
      </c>
      <c r="K33" s="12">
        <f t="shared" si="7"/>
        <v>193.37729999999996</v>
      </c>
      <c r="L33" s="145">
        <v>94.75</v>
      </c>
      <c r="M33" s="13">
        <f>SUM(K33:L33)</f>
        <v>288.12729999999999</v>
      </c>
    </row>
    <row r="34" spans="1:13" ht="16.2" thickBot="1" x14ac:dyDescent="0.35">
      <c r="A34" s="3">
        <v>22</v>
      </c>
      <c r="B34" s="95"/>
      <c r="C34" s="213" t="s">
        <v>152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73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99</v>
      </c>
      <c r="D36" s="200">
        <v>31</v>
      </c>
      <c r="E36" s="13">
        <v>6533</v>
      </c>
      <c r="F36" s="13">
        <v>6533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213" t="s">
        <v>167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667.8</v>
      </c>
      <c r="M37" s="13">
        <f t="shared" si="9"/>
        <v>667.8</v>
      </c>
    </row>
    <row r="38" spans="1:13" ht="16.2" thickBot="1" x14ac:dyDescent="0.35">
      <c r="A38" s="3">
        <v>26</v>
      </c>
      <c r="B38" s="95">
        <v>1635.98</v>
      </c>
      <c r="C38" s="213" t="s">
        <v>195</v>
      </c>
      <c r="D38" s="200">
        <v>35</v>
      </c>
      <c r="E38" s="13">
        <v>44661</v>
      </c>
      <c r="F38" s="13">
        <v>43599</v>
      </c>
      <c r="G38" s="12">
        <f t="shared" si="8"/>
        <v>1062</v>
      </c>
      <c r="H38" s="21">
        <f t="shared" si="5"/>
        <v>92.393999999999991</v>
      </c>
      <c r="I38" s="12">
        <f t="shared" si="6"/>
        <v>6297.66</v>
      </c>
      <c r="J38" s="12">
        <f t="shared" si="6"/>
        <v>547.89641999999992</v>
      </c>
      <c r="K38" s="12">
        <f t="shared" si="7"/>
        <v>6845.5564199999999</v>
      </c>
      <c r="L38" s="145"/>
      <c r="M38" s="13">
        <f>SUM(K38+L38-B38)</f>
        <v>5209.5764199999994</v>
      </c>
    </row>
    <row r="39" spans="1:13" ht="16.2" thickBot="1" x14ac:dyDescent="0.35">
      <c r="A39" s="3">
        <v>27</v>
      </c>
      <c r="B39" s="95"/>
      <c r="C39" s="213" t="s">
        <v>135</v>
      </c>
      <c r="D39" s="200">
        <v>37</v>
      </c>
      <c r="E39" s="13">
        <v>9349</v>
      </c>
      <c r="F39" s="13">
        <v>9349</v>
      </c>
      <c r="G39" s="12">
        <f t="shared" si="8"/>
        <v>0</v>
      </c>
      <c r="H39" s="21">
        <f t="shared" si="5"/>
        <v>0</v>
      </c>
      <c r="I39" s="12">
        <f t="shared" si="6"/>
        <v>0</v>
      </c>
      <c r="J39" s="12">
        <f t="shared" si="6"/>
        <v>0</v>
      </c>
      <c r="K39" s="12">
        <f t="shared" si="7"/>
        <v>0</v>
      </c>
      <c r="L39" s="145">
        <v>43.19</v>
      </c>
      <c r="M39" s="13">
        <f>SUM(K39+L39-B39)</f>
        <v>43.19</v>
      </c>
    </row>
    <row r="40" spans="1:13" ht="16.2" thickBot="1" x14ac:dyDescent="0.35">
      <c r="A40" s="3">
        <v>28</v>
      </c>
      <c r="B40" s="95"/>
      <c r="C40" s="213" t="s">
        <v>178</v>
      </c>
      <c r="D40" s="200">
        <v>38</v>
      </c>
      <c r="E40" s="13">
        <v>1424</v>
      </c>
      <c r="F40" s="13">
        <v>1424</v>
      </c>
      <c r="G40" s="12">
        <f t="shared" si="8"/>
        <v>0</v>
      </c>
      <c r="H40" s="21">
        <f t="shared" si="5"/>
        <v>0</v>
      </c>
      <c r="I40" s="12">
        <f t="shared" si="6"/>
        <v>0</v>
      </c>
      <c r="J40" s="12">
        <f t="shared" si="6"/>
        <v>0</v>
      </c>
      <c r="K40" s="12">
        <f t="shared" si="7"/>
        <v>0</v>
      </c>
      <c r="L40" s="145">
        <v>0</v>
      </c>
      <c r="M40" s="13">
        <f t="shared" si="9"/>
        <v>0</v>
      </c>
    </row>
    <row r="41" spans="1:13" ht="16.2" thickBot="1" x14ac:dyDescent="0.35">
      <c r="A41" s="3">
        <v>29</v>
      </c>
      <c r="B41" s="95"/>
      <c r="C41" s="213" t="s">
        <v>177</v>
      </c>
      <c r="D41" s="200" t="s">
        <v>2</v>
      </c>
      <c r="E41" s="13">
        <v>744</v>
      </c>
      <c r="F41" s="13">
        <v>744</v>
      </c>
      <c r="G41" s="12">
        <f t="shared" si="8"/>
        <v>0</v>
      </c>
      <c r="H41" s="21">
        <f t="shared" si="5"/>
        <v>0</v>
      </c>
      <c r="I41" s="14">
        <f t="shared" si="6"/>
        <v>0</v>
      </c>
      <c r="J41" s="12">
        <f t="shared" si="6"/>
        <v>0</v>
      </c>
      <c r="K41" s="12">
        <f t="shared" si="7"/>
        <v>0</v>
      </c>
      <c r="L41" s="145">
        <v>12.89</v>
      </c>
      <c r="M41" s="13">
        <f t="shared" si="9"/>
        <v>12.89</v>
      </c>
    </row>
    <row r="42" spans="1:13" ht="16.2" thickBot="1" x14ac:dyDescent="0.35">
      <c r="A42" s="3">
        <v>30</v>
      </c>
      <c r="B42" s="95"/>
      <c r="C42" s="213" t="s">
        <v>151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>
        <v>5</v>
      </c>
      <c r="M42" s="13">
        <v>5</v>
      </c>
    </row>
    <row r="43" spans="1:13" ht="16.2" thickBot="1" x14ac:dyDescent="0.35">
      <c r="A43" s="3">
        <v>31</v>
      </c>
      <c r="B43" s="95">
        <v>98.69</v>
      </c>
      <c r="C43" s="213" t="s">
        <v>174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0</v>
      </c>
    </row>
    <row r="44" spans="1:13" ht="16.2" thickBot="1" x14ac:dyDescent="0.35">
      <c r="A44" s="4">
        <v>32</v>
      </c>
      <c r="B44" s="97"/>
      <c r="C44" s="196" t="s">
        <v>120</v>
      </c>
      <c r="D44" s="56" t="s">
        <v>4</v>
      </c>
      <c r="E44" s="32">
        <v>18992</v>
      </c>
      <c r="F44" s="32">
        <v>18992</v>
      </c>
      <c r="G44" s="31">
        <f t="shared" si="8"/>
        <v>0</v>
      </c>
      <c r="H44" s="66">
        <f t="shared" si="5"/>
        <v>0</v>
      </c>
      <c r="I44" s="41">
        <f t="shared" si="6"/>
        <v>0</v>
      </c>
      <c r="J44" s="33">
        <f t="shared" si="6"/>
        <v>0</v>
      </c>
      <c r="K44" s="34">
        <f t="shared" si="7"/>
        <v>0</v>
      </c>
      <c r="L44" s="145">
        <v>625.9</v>
      </c>
      <c r="M44" s="13">
        <f>SUM(K44+L44)</f>
        <v>625.9</v>
      </c>
    </row>
    <row r="45" spans="1:13" ht="16.2" thickBot="1" x14ac:dyDescent="0.35">
      <c r="A45" s="5">
        <v>33</v>
      </c>
      <c r="B45" s="98"/>
      <c r="C45" s="194" t="s">
        <v>101</v>
      </c>
      <c r="D45" s="57">
        <v>46</v>
      </c>
      <c r="E45" s="36">
        <v>2871</v>
      </c>
      <c r="F45" s="36">
        <v>2871</v>
      </c>
      <c r="G45" s="35">
        <f t="shared" si="8"/>
        <v>0</v>
      </c>
      <c r="H45" s="113">
        <f t="shared" si="5"/>
        <v>0</v>
      </c>
      <c r="I45" s="29">
        <f t="shared" si="6"/>
        <v>0</v>
      </c>
      <c r="J45" s="35">
        <f t="shared" si="6"/>
        <v>0</v>
      </c>
      <c r="K45" s="25">
        <f t="shared" si="7"/>
        <v>0</v>
      </c>
      <c r="L45" s="145">
        <v>657.48</v>
      </c>
      <c r="M45" s="13">
        <f>SUM(K45+L45)</f>
        <v>657.48</v>
      </c>
    </row>
    <row r="46" spans="1:13" ht="16.2" thickBot="1" x14ac:dyDescent="0.35">
      <c r="A46" s="3">
        <v>34</v>
      </c>
      <c r="B46" s="95"/>
      <c r="C46" s="195" t="s">
        <v>120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120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1168</v>
      </c>
      <c r="C48" s="213" t="s">
        <v>150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141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136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118</v>
      </c>
      <c r="D51" s="200">
        <v>56</v>
      </c>
      <c r="E51" s="13">
        <v>9350</v>
      </c>
      <c r="F51" s="13">
        <v>9350</v>
      </c>
      <c r="G51" s="12">
        <f t="shared" si="8"/>
        <v>0</v>
      </c>
      <c r="H51" s="21">
        <f t="shared" si="5"/>
        <v>0</v>
      </c>
      <c r="I51" s="12">
        <f t="shared" si="10"/>
        <v>0</v>
      </c>
      <c r="J51" s="12">
        <f t="shared" si="10"/>
        <v>0</v>
      </c>
      <c r="K51" s="12">
        <f t="shared" si="7"/>
        <v>0</v>
      </c>
      <c r="L51" s="145">
        <v>167.59</v>
      </c>
      <c r="M51" s="13">
        <v>167.59</v>
      </c>
    </row>
    <row r="52" spans="1:14" ht="16.2" thickBot="1" x14ac:dyDescent="0.35">
      <c r="A52" s="3">
        <v>40</v>
      </c>
      <c r="B52" s="217" t="s">
        <v>121</v>
      </c>
      <c r="C52" s="173" t="s">
        <v>118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74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6" t="s">
        <v>86</v>
      </c>
      <c r="B54" s="257"/>
      <c r="C54" s="257"/>
      <c r="D54" s="257"/>
      <c r="E54" s="257"/>
      <c r="F54" s="258"/>
      <c r="G54" s="72">
        <f t="shared" ref="G54:M54" si="11">SUM(G29:G53)</f>
        <v>1092</v>
      </c>
      <c r="H54" s="73">
        <f t="shared" si="11"/>
        <v>95.003999999999991</v>
      </c>
      <c r="I54" s="70">
        <f t="shared" si="11"/>
        <v>6475.5599999999995</v>
      </c>
      <c r="J54" s="72">
        <f t="shared" si="11"/>
        <v>563.37371999999993</v>
      </c>
      <c r="K54" s="72">
        <f t="shared" si="11"/>
        <v>7038.93372</v>
      </c>
      <c r="L54" s="72">
        <f t="shared" si="11"/>
        <v>11730.76</v>
      </c>
      <c r="M54" s="72">
        <f t="shared" si="11"/>
        <v>17133.71372</v>
      </c>
    </row>
    <row r="55" spans="1:14" ht="20.399999999999999" x14ac:dyDescent="0.3">
      <c r="A55" s="251" t="s">
        <v>25</v>
      </c>
      <c r="B55" s="252"/>
      <c r="C55" s="252"/>
      <c r="D55" s="252"/>
      <c r="E55" s="252"/>
      <c r="F55" s="252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102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149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149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122</v>
      </c>
      <c r="D59" s="200">
        <v>70</v>
      </c>
      <c r="E59" s="13">
        <v>8766</v>
      </c>
      <c r="F59" s="13">
        <v>8766</v>
      </c>
      <c r="G59" s="12">
        <f t="shared" si="12"/>
        <v>0</v>
      </c>
      <c r="H59" s="21">
        <f t="shared" si="13"/>
        <v>0</v>
      </c>
      <c r="I59" s="31">
        <f t="shared" si="14"/>
        <v>0</v>
      </c>
      <c r="J59" s="12">
        <f t="shared" si="14"/>
        <v>0</v>
      </c>
      <c r="K59" s="12">
        <f t="shared" si="15"/>
        <v>0</v>
      </c>
      <c r="L59" s="145">
        <v>1166.71</v>
      </c>
      <c r="M59" s="13">
        <f>SUM(K59+L59)</f>
        <v>1166.71</v>
      </c>
    </row>
    <row r="60" spans="1:14" ht="16.2" thickBot="1" x14ac:dyDescent="0.35">
      <c r="A60" s="3">
        <v>46</v>
      </c>
      <c r="B60" s="95">
        <v>76.06</v>
      </c>
      <c r="C60" s="213" t="s">
        <v>137</v>
      </c>
      <c r="D60" s="200" t="s">
        <v>10</v>
      </c>
      <c r="E60" s="13">
        <v>11149</v>
      </c>
      <c r="F60" s="13">
        <v>11149</v>
      </c>
      <c r="G60" s="12">
        <f t="shared" si="12"/>
        <v>0</v>
      </c>
      <c r="H60" s="21">
        <f t="shared" si="13"/>
        <v>0</v>
      </c>
      <c r="I60" s="29">
        <f t="shared" si="14"/>
        <v>0</v>
      </c>
      <c r="J60" s="28">
        <f t="shared" si="14"/>
        <v>0</v>
      </c>
      <c r="K60" s="12">
        <f t="shared" si="15"/>
        <v>0</v>
      </c>
      <c r="L60" s="145"/>
      <c r="M60" s="13">
        <v>0</v>
      </c>
    </row>
    <row r="61" spans="1:14" ht="16.2" thickBot="1" x14ac:dyDescent="0.35">
      <c r="A61" s="3">
        <v>47</v>
      </c>
      <c r="B61" s="95"/>
      <c r="C61" s="173" t="s">
        <v>124</v>
      </c>
      <c r="D61" s="200">
        <v>73</v>
      </c>
      <c r="E61" s="13">
        <v>2476</v>
      </c>
      <c r="F61" s="13">
        <v>2476</v>
      </c>
      <c r="G61" s="12">
        <f t="shared" si="12"/>
        <v>0</v>
      </c>
      <c r="H61" s="22">
        <f t="shared" si="13"/>
        <v>0</v>
      </c>
      <c r="I61" s="12">
        <f t="shared" si="14"/>
        <v>0</v>
      </c>
      <c r="J61" s="12">
        <f t="shared" si="14"/>
        <v>0</v>
      </c>
      <c r="K61" s="12">
        <f t="shared" si="15"/>
        <v>0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213" t="s">
        <v>190</v>
      </c>
      <c r="D62" s="200">
        <v>74</v>
      </c>
      <c r="E62" s="13">
        <v>6433</v>
      </c>
      <c r="F62" s="13">
        <v>6074</v>
      </c>
      <c r="G62" s="12">
        <f t="shared" si="12"/>
        <v>359</v>
      </c>
      <c r="H62" s="66">
        <f t="shared" si="13"/>
        <v>31.232999999999997</v>
      </c>
      <c r="I62" s="28">
        <f t="shared" si="14"/>
        <v>2128.87</v>
      </c>
      <c r="J62" s="12">
        <f t="shared" si="14"/>
        <v>185.21168999999998</v>
      </c>
      <c r="K62" s="12">
        <f t="shared" si="15"/>
        <v>2314.08169</v>
      </c>
      <c r="L62" s="145">
        <v>25.14</v>
      </c>
      <c r="M62" s="13">
        <v>2339.2199999999998</v>
      </c>
    </row>
    <row r="63" spans="1:14" ht="16.2" thickBot="1" x14ac:dyDescent="0.35">
      <c r="A63" s="3">
        <v>49</v>
      </c>
      <c r="B63" s="95">
        <v>657.48</v>
      </c>
      <c r="C63" s="213" t="s">
        <v>146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145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173" t="s">
        <v>47</v>
      </c>
      <c r="D66" s="200">
        <v>80</v>
      </c>
      <c r="E66" s="13">
        <v>684</v>
      </c>
      <c r="F66" s="13">
        <v>684</v>
      </c>
      <c r="G66" s="12">
        <f t="shared" si="12"/>
        <v>0</v>
      </c>
      <c r="H66" s="21">
        <f t="shared" si="13"/>
        <v>0</v>
      </c>
      <c r="I66" s="12">
        <f t="shared" si="14"/>
        <v>0</v>
      </c>
      <c r="J66" s="12">
        <f t="shared" si="14"/>
        <v>0</v>
      </c>
      <c r="K66" s="12">
        <f t="shared" si="15"/>
        <v>0</v>
      </c>
      <c r="L66" s="145">
        <v>233.2</v>
      </c>
      <c r="M66" s="13">
        <v>233.2</v>
      </c>
    </row>
    <row r="67" spans="1:14" ht="16.2" thickBot="1" x14ac:dyDescent="0.35">
      <c r="A67" s="3">
        <v>53</v>
      </c>
      <c r="B67" s="95"/>
      <c r="C67" s="213" t="s">
        <v>187</v>
      </c>
      <c r="D67" s="200" t="s">
        <v>12</v>
      </c>
      <c r="E67" s="13">
        <v>37102</v>
      </c>
      <c r="F67" s="13">
        <v>36704</v>
      </c>
      <c r="G67" s="12">
        <f t="shared" si="12"/>
        <v>398</v>
      </c>
      <c r="H67" s="21">
        <f t="shared" si="13"/>
        <v>34.625999999999998</v>
      </c>
      <c r="I67" s="12">
        <f t="shared" si="14"/>
        <v>2360.14</v>
      </c>
      <c r="J67" s="12">
        <f t="shared" si="14"/>
        <v>205.33217999999997</v>
      </c>
      <c r="K67" s="12">
        <f t="shared" si="15"/>
        <v>2565.4721799999998</v>
      </c>
      <c r="L67" s="145"/>
      <c r="M67" s="13">
        <f>SUM(K67+L67)</f>
        <v>2565.4721799999998</v>
      </c>
    </row>
    <row r="68" spans="1:14" ht="16.2" thickBot="1" x14ac:dyDescent="0.35">
      <c r="A68" s="3">
        <v>54</v>
      </c>
      <c r="B68" s="95"/>
      <c r="C68" s="213" t="s">
        <v>138</v>
      </c>
      <c r="D68" s="200" t="s">
        <v>13</v>
      </c>
      <c r="E68" s="13">
        <v>424</v>
      </c>
      <c r="F68" s="13">
        <v>424</v>
      </c>
      <c r="G68" s="12">
        <f t="shared" si="12"/>
        <v>0</v>
      </c>
      <c r="H68" s="21">
        <f t="shared" si="13"/>
        <v>0</v>
      </c>
      <c r="I68" s="14">
        <f t="shared" si="14"/>
        <v>0</v>
      </c>
      <c r="J68" s="12">
        <f t="shared" si="14"/>
        <v>0</v>
      </c>
      <c r="K68" s="12">
        <f t="shared" si="15"/>
        <v>0</v>
      </c>
      <c r="L68" s="145">
        <v>11.88</v>
      </c>
      <c r="M68" s="13">
        <f>SUM(K68+L68)</f>
        <v>11.88</v>
      </c>
    </row>
    <row r="69" spans="1:14" ht="16.2" thickBot="1" x14ac:dyDescent="0.35">
      <c r="A69" s="3">
        <v>55</v>
      </c>
      <c r="B69" s="95">
        <v>212.72</v>
      </c>
      <c r="C69" s="173" t="s">
        <v>101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148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170</v>
      </c>
      <c r="D71" s="200" t="s">
        <v>15</v>
      </c>
      <c r="E71" s="13">
        <v>18506</v>
      </c>
      <c r="F71" s="13">
        <v>18501</v>
      </c>
      <c r="G71" s="14">
        <f t="shared" si="12"/>
        <v>5</v>
      </c>
      <c r="H71" s="66">
        <f t="shared" si="13"/>
        <v>0.435</v>
      </c>
      <c r="I71" s="28">
        <f t="shared" si="14"/>
        <v>29.65</v>
      </c>
      <c r="J71" s="12">
        <f t="shared" si="14"/>
        <v>2.5795499999999998</v>
      </c>
      <c r="K71" s="12">
        <f>SUM(I71:J71)</f>
        <v>32.229549999999996</v>
      </c>
      <c r="L71" s="145">
        <v>172.75</v>
      </c>
      <c r="M71" s="13">
        <f>SUM(K71+L71)</f>
        <v>204.97954999999999</v>
      </c>
      <c r="N71" s="11"/>
    </row>
    <row r="72" spans="1:14" ht="16.2" thickBot="1" x14ac:dyDescent="0.35">
      <c r="A72" s="3">
        <v>58</v>
      </c>
      <c r="B72" s="95"/>
      <c r="C72" s="213" t="s">
        <v>147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105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174</v>
      </c>
      <c r="D74" s="204">
        <v>95</v>
      </c>
      <c r="E74" s="144">
        <v>6224</v>
      </c>
      <c r="F74" s="144">
        <v>6125</v>
      </c>
      <c r="G74" s="14">
        <f t="shared" si="12"/>
        <v>99</v>
      </c>
      <c r="H74" s="21">
        <f t="shared" si="13"/>
        <v>8.6129999999999995</v>
      </c>
      <c r="I74" s="12">
        <f t="shared" si="14"/>
        <v>587.06999999999994</v>
      </c>
      <c r="J74" s="14">
        <f t="shared" si="14"/>
        <v>51.075089999999996</v>
      </c>
      <c r="K74" s="14">
        <f t="shared" si="15"/>
        <v>638.14508999999998</v>
      </c>
      <c r="L74" s="15">
        <v>311.98</v>
      </c>
      <c r="M74" s="144">
        <f>SUM(K74+L74)</f>
        <v>950.12509</v>
      </c>
    </row>
    <row r="75" spans="1:14" ht="16.2" thickBot="1" x14ac:dyDescent="0.35">
      <c r="A75" s="259" t="s">
        <v>57</v>
      </c>
      <c r="B75" s="260"/>
      <c r="C75" s="260"/>
      <c r="D75" s="260"/>
      <c r="E75" s="260"/>
      <c r="F75" s="261"/>
      <c r="G75" s="68">
        <f t="shared" ref="G75:M75" si="16">SUM(G56:G74)</f>
        <v>861</v>
      </c>
      <c r="H75" s="75">
        <f t="shared" si="16"/>
        <v>74.906999999999996</v>
      </c>
      <c r="I75" s="76">
        <f t="shared" si="16"/>
        <v>5105.7299999999996</v>
      </c>
      <c r="J75" s="68">
        <f t="shared" si="16"/>
        <v>444.19850999999994</v>
      </c>
      <c r="K75" s="68">
        <f t="shared" si="16"/>
        <v>5549.9285099999997</v>
      </c>
      <c r="L75" s="68">
        <f t="shared" si="16"/>
        <v>4050.74</v>
      </c>
      <c r="M75" s="68">
        <f t="shared" si="16"/>
        <v>9600.6668199999986</v>
      </c>
    </row>
    <row r="76" spans="1:14" ht="20.399999999999999" x14ac:dyDescent="0.3">
      <c r="A76" s="251" t="s">
        <v>26</v>
      </c>
      <c r="B76" s="252"/>
      <c r="C76" s="252"/>
      <c r="D76" s="252"/>
      <c r="E76" s="252"/>
      <c r="F76" s="252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98</v>
      </c>
      <c r="D77" s="78">
        <v>97</v>
      </c>
      <c r="E77" s="64">
        <v>10639</v>
      </c>
      <c r="F77" s="64">
        <v>10639</v>
      </c>
      <c r="G77" s="74">
        <f t="shared" ref="G77:G94" si="17">E77-F77</f>
        <v>0</v>
      </c>
      <c r="H77" s="67">
        <f t="shared" ref="H77:H94" si="18">SUM(G77*8.7/100)</f>
        <v>0</v>
      </c>
      <c r="I77" s="74">
        <f t="shared" ref="I77:J94" si="19">SUM(G77*5.93)</f>
        <v>0</v>
      </c>
      <c r="J77" s="74">
        <f t="shared" si="19"/>
        <v>0</v>
      </c>
      <c r="K77" s="74">
        <f t="shared" ref="K77:K94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144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143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104</v>
      </c>
      <c r="D80" s="200">
        <v>100</v>
      </c>
      <c r="E80" s="13">
        <v>3833</v>
      </c>
      <c r="F80" s="13">
        <v>3833</v>
      </c>
      <c r="G80" s="12">
        <f t="shared" si="17"/>
        <v>0</v>
      </c>
      <c r="H80" s="21">
        <f t="shared" si="18"/>
        <v>0</v>
      </c>
      <c r="I80" s="12">
        <f t="shared" si="19"/>
        <v>0</v>
      </c>
      <c r="J80" s="12">
        <f t="shared" si="19"/>
        <v>0</v>
      </c>
      <c r="K80" s="12">
        <f t="shared" si="20"/>
        <v>0</v>
      </c>
      <c r="L80" s="145">
        <v>438.32</v>
      </c>
      <c r="M80" s="13">
        <v>438.32</v>
      </c>
    </row>
    <row r="81" spans="1:14" ht="16.2" thickBot="1" x14ac:dyDescent="0.35">
      <c r="A81" s="3">
        <v>65</v>
      </c>
      <c r="B81" s="95">
        <v>186.93</v>
      </c>
      <c r="C81" s="213" t="s">
        <v>139</v>
      </c>
      <c r="D81" s="200">
        <v>101</v>
      </c>
      <c r="E81" s="13">
        <v>14530</v>
      </c>
      <c r="F81" s="13">
        <v>14530</v>
      </c>
      <c r="G81" s="12">
        <f t="shared" si="17"/>
        <v>0</v>
      </c>
      <c r="H81" s="21">
        <f t="shared" si="18"/>
        <v>0</v>
      </c>
      <c r="I81" s="12">
        <f t="shared" si="19"/>
        <v>0</v>
      </c>
      <c r="J81" s="12">
        <f t="shared" si="19"/>
        <v>0</v>
      </c>
      <c r="K81" s="12">
        <f t="shared" si="20"/>
        <v>0</v>
      </c>
      <c r="L81" s="145"/>
      <c r="M81" s="13">
        <v>0</v>
      </c>
    </row>
    <row r="82" spans="1:14" ht="16.2" thickBot="1" x14ac:dyDescent="0.35">
      <c r="A82" s="3">
        <v>66</v>
      </c>
      <c r="B82" s="95"/>
      <c r="C82" s="169" t="s">
        <v>174</v>
      </c>
      <c r="D82" s="200">
        <v>103</v>
      </c>
      <c r="E82" s="13">
        <v>2609</v>
      </c>
      <c r="F82" s="13">
        <v>2609</v>
      </c>
      <c r="G82" s="12">
        <f t="shared" si="17"/>
        <v>0</v>
      </c>
      <c r="H82" s="21">
        <f t="shared" si="18"/>
        <v>0</v>
      </c>
      <c r="I82" s="12">
        <f t="shared" si="19"/>
        <v>0</v>
      </c>
      <c r="J82" s="12">
        <f t="shared" si="19"/>
        <v>0</v>
      </c>
      <c r="K82" s="12">
        <f t="shared" si="20"/>
        <v>0</v>
      </c>
      <c r="L82" s="145"/>
      <c r="M82" s="13">
        <f>SUM(K82+L82)</f>
        <v>0</v>
      </c>
    </row>
    <row r="83" spans="1:14" ht="16.2" thickBot="1" x14ac:dyDescent="0.35">
      <c r="A83" s="3">
        <v>67</v>
      </c>
      <c r="B83" s="95">
        <v>91.53</v>
      </c>
      <c r="C83" s="173" t="s">
        <v>122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187</v>
      </c>
      <c r="D84" s="200">
        <v>105</v>
      </c>
      <c r="E84" s="13">
        <v>6812</v>
      </c>
      <c r="F84" s="13">
        <v>5417</v>
      </c>
      <c r="G84" s="12">
        <f t="shared" si="17"/>
        <v>1395</v>
      </c>
      <c r="H84" s="21">
        <f t="shared" si="18"/>
        <v>121.36499999999998</v>
      </c>
      <c r="I84" s="12">
        <f t="shared" si="19"/>
        <v>8272.35</v>
      </c>
      <c r="J84" s="12">
        <f t="shared" si="19"/>
        <v>719.69444999999985</v>
      </c>
      <c r="K84" s="12">
        <f t="shared" si="20"/>
        <v>8992.0444499999994</v>
      </c>
      <c r="L84" s="145"/>
      <c r="M84" s="13">
        <f>SUM(K84+L84)</f>
        <v>8992.0444499999994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4758.37</v>
      </c>
      <c r="C86" s="173" t="s">
        <v>92</v>
      </c>
      <c r="D86" s="200">
        <v>114</v>
      </c>
      <c r="E86" s="13">
        <v>60862</v>
      </c>
      <c r="F86" s="13">
        <v>60118</v>
      </c>
      <c r="G86" s="12">
        <f t="shared" si="17"/>
        <v>744</v>
      </c>
      <c r="H86" s="21">
        <f t="shared" si="18"/>
        <v>64.727999999999994</v>
      </c>
      <c r="I86" s="12">
        <f t="shared" si="19"/>
        <v>4411.92</v>
      </c>
      <c r="J86" s="12">
        <f t="shared" si="19"/>
        <v>383.83703999999994</v>
      </c>
      <c r="K86" s="12">
        <f t="shared" si="20"/>
        <v>4795.7570400000004</v>
      </c>
      <c r="L86" s="145"/>
      <c r="M86" s="13">
        <v>37.39</v>
      </c>
    </row>
    <row r="87" spans="1:14" ht="16.2" thickBot="1" x14ac:dyDescent="0.35">
      <c r="A87" s="3"/>
      <c r="B87" s="95"/>
      <c r="C87" s="213"/>
      <c r="D87" s="218">
        <v>114</v>
      </c>
      <c r="E87" s="13">
        <v>127</v>
      </c>
      <c r="F87" s="13">
        <v>114</v>
      </c>
      <c r="G87" s="12">
        <f t="shared" si="17"/>
        <v>13</v>
      </c>
      <c r="H87" s="21">
        <f t="shared" si="18"/>
        <v>1.131</v>
      </c>
      <c r="I87" s="12">
        <f t="shared" si="19"/>
        <v>77.09</v>
      </c>
      <c r="J87" s="12">
        <f t="shared" si="19"/>
        <v>6.7068300000000001</v>
      </c>
      <c r="K87" s="12">
        <f t="shared" si="20"/>
        <v>83.79683</v>
      </c>
      <c r="L87" s="145">
        <v>733.54</v>
      </c>
      <c r="M87" s="13">
        <v>817.34</v>
      </c>
    </row>
    <row r="88" spans="1:14" ht="16.2" thickBot="1" x14ac:dyDescent="0.35">
      <c r="A88" s="3">
        <v>71</v>
      </c>
      <c r="B88" s="95"/>
      <c r="C88" s="169" t="s">
        <v>122</v>
      </c>
      <c r="D88" s="200">
        <v>118</v>
      </c>
      <c r="E88" s="13">
        <v>2054</v>
      </c>
      <c r="F88" s="13">
        <v>2054</v>
      </c>
      <c r="G88" s="12">
        <f t="shared" si="17"/>
        <v>0</v>
      </c>
      <c r="H88" s="21">
        <f t="shared" si="18"/>
        <v>0</v>
      </c>
      <c r="I88" s="12">
        <f t="shared" si="19"/>
        <v>0</v>
      </c>
      <c r="J88" s="12">
        <f t="shared" si="19"/>
        <v>0</v>
      </c>
      <c r="K88" s="12">
        <f>SUM(I88+J88)</f>
        <v>0</v>
      </c>
      <c r="L88" s="145">
        <v>573.69000000000005</v>
      </c>
      <c r="M88" s="13">
        <f>SUM(K88+L88)</f>
        <v>573.69000000000005</v>
      </c>
    </row>
    <row r="89" spans="1:14" ht="16.2" thickBot="1" x14ac:dyDescent="0.35">
      <c r="A89" s="3">
        <v>72</v>
      </c>
      <c r="B89" s="95">
        <v>180.49</v>
      </c>
      <c r="C89" s="193" t="s">
        <v>142</v>
      </c>
      <c r="D89" s="200">
        <v>119</v>
      </c>
      <c r="E89" s="13">
        <v>8693</v>
      </c>
      <c r="F89" s="13">
        <v>8693</v>
      </c>
      <c r="G89" s="12">
        <f t="shared" si="17"/>
        <v>0</v>
      </c>
      <c r="H89" s="21">
        <f t="shared" si="18"/>
        <v>0</v>
      </c>
      <c r="I89" s="12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</row>
    <row r="90" spans="1:14" ht="16.2" thickBot="1" x14ac:dyDescent="0.35">
      <c r="A90" s="3">
        <v>73</v>
      </c>
      <c r="B90" s="95">
        <v>436.39</v>
      </c>
      <c r="C90" s="169" t="s">
        <v>106</v>
      </c>
      <c r="D90" s="200">
        <v>120</v>
      </c>
      <c r="E90" s="13">
        <v>873</v>
      </c>
      <c r="F90" s="13">
        <v>873</v>
      </c>
      <c r="G90" s="12">
        <f t="shared" si="17"/>
        <v>0</v>
      </c>
      <c r="H90" s="21">
        <f t="shared" si="18"/>
        <v>0</v>
      </c>
      <c r="I90" s="14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3" t="s">
        <v>100</v>
      </c>
      <c r="D91" s="200">
        <v>121</v>
      </c>
      <c r="E91" s="13">
        <v>10876</v>
      </c>
      <c r="F91" s="13">
        <v>10876</v>
      </c>
      <c r="G91" s="12">
        <f t="shared" si="17"/>
        <v>0</v>
      </c>
      <c r="H91" s="22">
        <f t="shared" si="18"/>
        <v>0</v>
      </c>
      <c r="I91" s="42">
        <f t="shared" si="19"/>
        <v>0</v>
      </c>
      <c r="J91" s="12">
        <f t="shared" si="19"/>
        <v>0</v>
      </c>
      <c r="K91" s="12">
        <f t="shared" si="20"/>
        <v>0</v>
      </c>
      <c r="L91" s="145">
        <v>767.06</v>
      </c>
      <c r="M91" s="13">
        <v>767.06</v>
      </c>
    </row>
    <row r="92" spans="1:14" ht="16.2" thickBot="1" x14ac:dyDescent="0.35">
      <c r="A92" s="3">
        <v>75</v>
      </c>
      <c r="B92" s="8"/>
      <c r="C92" s="173" t="s">
        <v>100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8"/>
        <v>0</v>
      </c>
      <c r="I92" s="156">
        <f t="shared" si="19"/>
        <v>0</v>
      </c>
      <c r="J92" s="28">
        <f t="shared" si="19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3" t="s">
        <v>122</v>
      </c>
      <c r="D93" s="204">
        <v>300</v>
      </c>
      <c r="E93" s="13">
        <v>2341</v>
      </c>
      <c r="F93" s="13">
        <v>2341</v>
      </c>
      <c r="G93" s="12">
        <f t="shared" si="17"/>
        <v>0</v>
      </c>
      <c r="H93" s="22">
        <f t="shared" si="18"/>
        <v>0</v>
      </c>
      <c r="I93" s="148">
        <f t="shared" si="19"/>
        <v>0</v>
      </c>
      <c r="J93" s="28">
        <f t="shared" si="19"/>
        <v>0</v>
      </c>
      <c r="K93" s="12">
        <f t="shared" si="20"/>
        <v>0</v>
      </c>
      <c r="L93" s="145">
        <v>109.58</v>
      </c>
      <c r="M93" s="13">
        <f>SUM(K93+L93)</f>
        <v>109.58</v>
      </c>
    </row>
    <row r="94" spans="1:14" ht="16.2" thickBot="1" x14ac:dyDescent="0.35">
      <c r="A94" s="165">
        <v>77</v>
      </c>
      <c r="B94" s="116"/>
      <c r="C94" s="185" t="s">
        <v>135</v>
      </c>
      <c r="D94" s="26">
        <v>301</v>
      </c>
      <c r="E94" s="164">
        <v>23361</v>
      </c>
      <c r="F94" s="164">
        <v>23348</v>
      </c>
      <c r="G94" s="14">
        <f t="shared" si="17"/>
        <v>13</v>
      </c>
      <c r="H94" s="66">
        <f t="shared" si="18"/>
        <v>1.131</v>
      </c>
      <c r="I94" s="28">
        <f t="shared" si="19"/>
        <v>77.09</v>
      </c>
      <c r="J94" s="14">
        <f t="shared" si="19"/>
        <v>6.7068300000000001</v>
      </c>
      <c r="K94" s="14">
        <f t="shared" si="20"/>
        <v>83.79683</v>
      </c>
      <c r="L94" s="15">
        <v>612.36</v>
      </c>
      <c r="M94" s="144">
        <f>SUM(K94+L94)</f>
        <v>696.15683000000001</v>
      </c>
    </row>
    <row r="95" spans="1:14" ht="16.2" thickBot="1" x14ac:dyDescent="0.35">
      <c r="A95" s="262" t="s">
        <v>58</v>
      </c>
      <c r="B95" s="263"/>
      <c r="C95" s="263"/>
      <c r="D95" s="263"/>
      <c r="E95" s="263"/>
      <c r="F95" s="264"/>
      <c r="G95" s="72">
        <f t="shared" ref="G95:L95" si="21">SUM(G77:G94)</f>
        <v>2165</v>
      </c>
      <c r="H95" s="79">
        <f t="shared" si="21"/>
        <v>188.35499999999996</v>
      </c>
      <c r="I95" s="80">
        <f t="shared" si="21"/>
        <v>12838.45</v>
      </c>
      <c r="J95" s="72">
        <f t="shared" si="21"/>
        <v>1116.94515</v>
      </c>
      <c r="K95" s="72">
        <f t="shared" si="21"/>
        <v>13955.395149999998</v>
      </c>
      <c r="L95" s="72">
        <f t="shared" si="21"/>
        <v>6934.4999999999991</v>
      </c>
      <c r="M95" s="72">
        <f>SUM(M77:M94)</f>
        <v>16131.531279999999</v>
      </c>
    </row>
    <row r="96" spans="1:14" ht="21" thickBot="1" x14ac:dyDescent="0.35">
      <c r="A96" s="265" t="s">
        <v>27</v>
      </c>
      <c r="B96" s="266"/>
      <c r="C96" s="266"/>
      <c r="D96" s="266"/>
      <c r="E96" s="158"/>
      <c r="F96" s="158"/>
      <c r="G96" s="180"/>
      <c r="H96" s="180"/>
      <c r="I96" s="180"/>
      <c r="J96" s="180"/>
      <c r="K96" s="180"/>
      <c r="L96" s="180"/>
      <c r="M96" s="181"/>
    </row>
    <row r="97" spans="1:14" ht="16.2" thickBot="1" x14ac:dyDescent="0.35">
      <c r="A97" s="6">
        <v>78</v>
      </c>
      <c r="B97" s="100"/>
      <c r="C97" s="173" t="s">
        <v>76</v>
      </c>
      <c r="D97" s="200">
        <v>302</v>
      </c>
      <c r="E97" s="13">
        <v>1550</v>
      </c>
      <c r="F97" s="13">
        <v>1550</v>
      </c>
      <c r="G97" s="12">
        <f t="shared" ref="G97:G111" si="22">E97-F97</f>
        <v>0</v>
      </c>
      <c r="H97" s="21">
        <f t="shared" ref="H97:H111" si="23">SUM(G97*8.7/100)</f>
        <v>0</v>
      </c>
      <c r="I97" s="12">
        <f t="shared" ref="I97:J111" si="24">SUM(G97*5.93)</f>
        <v>0</v>
      </c>
      <c r="J97" s="12">
        <f t="shared" si="24"/>
        <v>0</v>
      </c>
      <c r="K97" s="12">
        <f t="shared" ref="K97:K111" si="25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213" t="s">
        <v>190</v>
      </c>
      <c r="D98" s="200">
        <v>123</v>
      </c>
      <c r="E98" s="13">
        <v>5137</v>
      </c>
      <c r="F98" s="13">
        <v>5079</v>
      </c>
      <c r="G98" s="12">
        <f t="shared" si="22"/>
        <v>58</v>
      </c>
      <c r="H98" s="21">
        <f t="shared" si="23"/>
        <v>5.0459999999999994</v>
      </c>
      <c r="I98" s="12">
        <f t="shared" si="24"/>
        <v>343.94</v>
      </c>
      <c r="J98" s="12">
        <f t="shared" si="24"/>
        <v>29.922779999999996</v>
      </c>
      <c r="K98" s="12">
        <f t="shared" si="25"/>
        <v>373.86277999999999</v>
      </c>
      <c r="L98" s="145"/>
      <c r="M98" s="13">
        <v>373.86</v>
      </c>
    </row>
    <row r="99" spans="1:14" ht="16.2" thickBot="1" x14ac:dyDescent="0.35">
      <c r="A99" s="6">
        <v>80</v>
      </c>
      <c r="B99" s="100"/>
      <c r="C99" s="173" t="s">
        <v>106</v>
      </c>
      <c r="D99" s="200">
        <v>124</v>
      </c>
      <c r="E99" s="13">
        <v>4699</v>
      </c>
      <c r="F99" s="13">
        <v>4699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2165.1799999999998</v>
      </c>
      <c r="M99" s="13">
        <f>SUM(K99+L99-B99)</f>
        <v>2165.1799999999998</v>
      </c>
    </row>
    <row r="100" spans="1:14" ht="16.2" thickBot="1" x14ac:dyDescent="0.35">
      <c r="A100" s="6">
        <v>81</v>
      </c>
      <c r="B100" s="100"/>
      <c r="C100" s="173" t="s">
        <v>107</v>
      </c>
      <c r="D100" s="200">
        <v>126</v>
      </c>
      <c r="E100" s="13">
        <v>464</v>
      </c>
      <c r="F100" s="13">
        <v>464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315.2</v>
      </c>
      <c r="M100" s="13">
        <v>315.2</v>
      </c>
    </row>
    <row r="101" spans="1:14" ht="16.2" thickBot="1" x14ac:dyDescent="0.35">
      <c r="A101" s="6">
        <v>82</v>
      </c>
      <c r="B101" s="100"/>
      <c r="C101" s="173" t="s">
        <v>108</v>
      </c>
      <c r="D101" s="200">
        <v>127</v>
      </c>
      <c r="E101" s="13">
        <v>2418</v>
      </c>
      <c r="F101" s="13">
        <v>2415</v>
      </c>
      <c r="G101" s="12">
        <f t="shared" si="22"/>
        <v>3</v>
      </c>
      <c r="H101" s="21">
        <f t="shared" si="23"/>
        <v>0.26099999999999995</v>
      </c>
      <c r="I101" s="12">
        <f t="shared" si="24"/>
        <v>17.79</v>
      </c>
      <c r="J101" s="12">
        <f t="shared" si="24"/>
        <v>1.5477299999999996</v>
      </c>
      <c r="K101" s="12">
        <f t="shared" si="25"/>
        <v>19.337730000000001</v>
      </c>
      <c r="L101" s="145">
        <v>366.13</v>
      </c>
      <c r="M101" s="13">
        <f>SUM(K101+L101-B101)</f>
        <v>385.46773000000002</v>
      </c>
    </row>
    <row r="102" spans="1:14" ht="16.2" thickBot="1" x14ac:dyDescent="0.35">
      <c r="A102" s="6">
        <v>83</v>
      </c>
      <c r="B102" s="106">
        <v>53.5</v>
      </c>
      <c r="C102" s="213" t="s">
        <v>171</v>
      </c>
      <c r="D102" s="200">
        <v>129</v>
      </c>
      <c r="E102" s="13">
        <v>59499</v>
      </c>
      <c r="F102" s="13">
        <v>58972</v>
      </c>
      <c r="G102" s="12">
        <f t="shared" si="22"/>
        <v>527</v>
      </c>
      <c r="H102" s="21">
        <f t="shared" si="23"/>
        <v>45.848999999999997</v>
      </c>
      <c r="I102" s="12">
        <f t="shared" si="24"/>
        <v>3125.1099999999997</v>
      </c>
      <c r="J102" s="12">
        <f t="shared" si="24"/>
        <v>271.88456999999994</v>
      </c>
      <c r="K102" s="12">
        <f>I102+J102</f>
        <v>3396.9945699999998</v>
      </c>
      <c r="L102" s="145"/>
      <c r="M102" s="13">
        <v>0</v>
      </c>
    </row>
    <row r="103" spans="1:14" ht="16.2" thickBot="1" x14ac:dyDescent="0.35">
      <c r="A103" s="6">
        <v>84</v>
      </c>
      <c r="B103" s="106"/>
      <c r="C103" s="173"/>
      <c r="D103" s="200">
        <v>131</v>
      </c>
      <c r="E103" s="13">
        <v>13</v>
      </c>
      <c r="F103" s="13">
        <v>13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>SUM(I103+J103)</f>
        <v>0</v>
      </c>
      <c r="L103" s="145">
        <v>77.349999999999994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3" t="s">
        <v>103</v>
      </c>
      <c r="D104" s="200">
        <v>133</v>
      </c>
      <c r="E104" s="13">
        <v>4114</v>
      </c>
      <c r="F104" s="13">
        <v>4114</v>
      </c>
      <c r="G104" s="12">
        <f t="shared" si="22"/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32.229999999999997</v>
      </c>
      <c r="M104" s="13">
        <f>SUM(K104+L104)</f>
        <v>32.229999999999997</v>
      </c>
    </row>
    <row r="105" spans="1:14" ht="16.2" thickBot="1" x14ac:dyDescent="0.35">
      <c r="A105" s="6">
        <v>86</v>
      </c>
      <c r="B105" s="100"/>
      <c r="C105" s="213" t="s">
        <v>174</v>
      </c>
      <c r="D105" s="200">
        <v>134</v>
      </c>
      <c r="E105" s="13">
        <v>10488</v>
      </c>
      <c r="F105" s="13">
        <v>10488</v>
      </c>
      <c r="G105" s="12">
        <f>SUM(E105-F105)</f>
        <v>0</v>
      </c>
      <c r="H105" s="21">
        <f t="shared" si="23"/>
        <v>0</v>
      </c>
      <c r="I105" s="12">
        <f t="shared" si="24"/>
        <v>0</v>
      </c>
      <c r="J105" s="12">
        <f t="shared" si="24"/>
        <v>0</v>
      </c>
      <c r="K105" s="12">
        <f t="shared" si="25"/>
        <v>0</v>
      </c>
      <c r="L105" s="145"/>
      <c r="M105" s="13">
        <f>SUM(K105+L105-B105)</f>
        <v>0</v>
      </c>
    </row>
    <row r="106" spans="1:14" ht="16.2" thickBot="1" x14ac:dyDescent="0.35">
      <c r="A106" s="6">
        <v>87</v>
      </c>
      <c r="B106" s="100"/>
      <c r="C106" s="213" t="s">
        <v>189</v>
      </c>
      <c r="D106" s="200">
        <v>137</v>
      </c>
      <c r="E106" s="13">
        <v>3705</v>
      </c>
      <c r="F106" s="13">
        <v>3705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>
        <v>992.67</v>
      </c>
      <c r="M106" s="13">
        <v>992.67</v>
      </c>
    </row>
    <row r="107" spans="1:14" ht="16.2" thickBot="1" x14ac:dyDescent="0.35">
      <c r="A107" s="6">
        <v>88</v>
      </c>
      <c r="B107" s="100"/>
      <c r="C107" s="173" t="s">
        <v>125</v>
      </c>
      <c r="D107" s="200">
        <v>136</v>
      </c>
      <c r="E107" s="13">
        <v>24</v>
      </c>
      <c r="F107" s="13">
        <v>24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</row>
    <row r="108" spans="1:14" ht="16.2" thickBot="1" x14ac:dyDescent="0.35">
      <c r="A108" s="6">
        <v>89</v>
      </c>
      <c r="B108" s="169">
        <v>464.75</v>
      </c>
      <c r="C108" s="173" t="s">
        <v>98</v>
      </c>
      <c r="D108" s="200">
        <v>138</v>
      </c>
      <c r="E108" s="13">
        <v>4158</v>
      </c>
      <c r="F108" s="13">
        <v>4158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>
        <v>161.15</v>
      </c>
      <c r="C109" s="213" t="s">
        <v>154</v>
      </c>
      <c r="D109" s="200">
        <v>142</v>
      </c>
      <c r="E109" s="13">
        <v>13095</v>
      </c>
      <c r="F109" s="13">
        <v>13026</v>
      </c>
      <c r="G109" s="12">
        <f t="shared" si="22"/>
        <v>69</v>
      </c>
      <c r="H109" s="21">
        <f t="shared" si="23"/>
        <v>6.0029999999999992</v>
      </c>
      <c r="I109" s="12">
        <f t="shared" si="24"/>
        <v>409.16999999999996</v>
      </c>
      <c r="J109" s="12">
        <f t="shared" si="24"/>
        <v>35.597789999999996</v>
      </c>
      <c r="K109" s="12">
        <f t="shared" si="25"/>
        <v>444.76778999999993</v>
      </c>
      <c r="L109" s="145"/>
      <c r="M109" s="13">
        <v>264.27999999999997</v>
      </c>
    </row>
    <row r="110" spans="1:14" ht="16.2" thickBot="1" x14ac:dyDescent="0.35">
      <c r="A110" s="6">
        <v>91</v>
      </c>
      <c r="B110" s="169">
        <v>689.71</v>
      </c>
      <c r="C110" s="173" t="s">
        <v>106</v>
      </c>
      <c r="D110" s="200">
        <v>143</v>
      </c>
      <c r="E110" s="13">
        <v>3893</v>
      </c>
      <c r="F110" s="13">
        <v>3893</v>
      </c>
      <c r="G110" s="12">
        <f t="shared" si="22"/>
        <v>0</v>
      </c>
      <c r="H110" s="21">
        <f t="shared" si="23"/>
        <v>0</v>
      </c>
      <c r="I110" s="14">
        <f t="shared" si="24"/>
        <v>0</v>
      </c>
      <c r="J110" s="12">
        <f t="shared" si="24"/>
        <v>0</v>
      </c>
      <c r="K110" s="12">
        <f t="shared" si="25"/>
        <v>0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4" t="s">
        <v>97</v>
      </c>
      <c r="D111" s="204">
        <v>144</v>
      </c>
      <c r="E111" s="144">
        <v>17782</v>
      </c>
      <c r="F111" s="144">
        <v>17782</v>
      </c>
      <c r="G111" s="14">
        <f t="shared" si="22"/>
        <v>0</v>
      </c>
      <c r="H111" s="22">
        <f t="shared" si="23"/>
        <v>0</v>
      </c>
      <c r="I111" s="29">
        <f t="shared" si="24"/>
        <v>0</v>
      </c>
      <c r="J111" s="41">
        <f t="shared" si="24"/>
        <v>0</v>
      </c>
      <c r="K111" s="14">
        <f t="shared" si="25"/>
        <v>0</v>
      </c>
      <c r="L111" s="29"/>
      <c r="M111" s="119">
        <v>0</v>
      </c>
    </row>
    <row r="112" spans="1:14" ht="16.2" thickBot="1" x14ac:dyDescent="0.35">
      <c r="A112" s="259" t="s">
        <v>81</v>
      </c>
      <c r="B112" s="260"/>
      <c r="C112" s="260"/>
      <c r="D112" s="260"/>
      <c r="E112" s="208"/>
      <c r="F112" s="209"/>
      <c r="G112" s="211">
        <f t="shared" ref="G112:M112" si="26">SUM(G97:G111)</f>
        <v>657</v>
      </c>
      <c r="H112" s="81">
        <f t="shared" si="26"/>
        <v>57.158999999999999</v>
      </c>
      <c r="I112" s="159">
        <f t="shared" si="26"/>
        <v>3896.0099999999998</v>
      </c>
      <c r="J112" s="72">
        <f t="shared" si="26"/>
        <v>338.9528699999999</v>
      </c>
      <c r="K112" s="72">
        <f t="shared" si="26"/>
        <v>4234.9628700000003</v>
      </c>
      <c r="L112" s="72">
        <f t="shared" si="26"/>
        <v>3948.7599999999998</v>
      </c>
      <c r="M112" s="72">
        <f t="shared" si="26"/>
        <v>4606.2377299999989</v>
      </c>
      <c r="N112" s="219"/>
    </row>
    <row r="113" spans="1:14" ht="21" thickBot="1" x14ac:dyDescent="0.35">
      <c r="A113" s="251" t="s">
        <v>82</v>
      </c>
      <c r="B113" s="252"/>
      <c r="C113" s="252"/>
      <c r="D113" s="252"/>
      <c r="E113" s="252"/>
      <c r="F113" s="252"/>
      <c r="G113" s="191"/>
      <c r="H113" s="191"/>
      <c r="I113" s="191"/>
      <c r="J113" s="191"/>
      <c r="K113" s="191"/>
      <c r="L113" s="191"/>
      <c r="M113" s="220"/>
      <c r="N113" s="219"/>
    </row>
    <row r="114" spans="1:14" ht="16.2" thickBot="1" x14ac:dyDescent="0.35">
      <c r="A114" s="6">
        <v>93</v>
      </c>
      <c r="B114" s="104"/>
      <c r="C114" s="188" t="s">
        <v>155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7">SUM(G114*8.7/100)</f>
        <v>0</v>
      </c>
      <c r="I114" s="83">
        <f t="shared" ref="I114:J130" si="28">SUM(G114*5.93)</f>
        <v>0</v>
      </c>
      <c r="J114" s="74">
        <f t="shared" si="28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/>
      <c r="C115" s="213" t="s">
        <v>135</v>
      </c>
      <c r="D115" s="200">
        <v>149</v>
      </c>
      <c r="E115" s="13">
        <v>5428</v>
      </c>
      <c r="F115" s="13">
        <v>5424</v>
      </c>
      <c r="G115" s="12">
        <f>E115-F115</f>
        <v>4</v>
      </c>
      <c r="H115" s="21">
        <f t="shared" si="27"/>
        <v>0.34799999999999998</v>
      </c>
      <c r="I115" s="12">
        <f t="shared" si="28"/>
        <v>23.72</v>
      </c>
      <c r="J115" s="12">
        <f t="shared" si="28"/>
        <v>2.0636399999999999</v>
      </c>
      <c r="K115" s="12">
        <f>I115+J115</f>
        <v>25.783639999999998</v>
      </c>
      <c r="L115" s="145">
        <v>2948.36</v>
      </c>
      <c r="M115" s="13">
        <f>SUM(K115+L115)</f>
        <v>2974.1436400000002</v>
      </c>
    </row>
    <row r="116" spans="1:14" ht="16.2" thickBot="1" x14ac:dyDescent="0.35">
      <c r="A116" s="6">
        <v>95</v>
      </c>
      <c r="B116" s="169">
        <v>52.21</v>
      </c>
      <c r="C116" s="173" t="s">
        <v>50</v>
      </c>
      <c r="D116" s="200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69" t="s">
        <v>119</v>
      </c>
      <c r="D117" s="1">
        <v>151</v>
      </c>
      <c r="E117" s="12">
        <v>139</v>
      </c>
      <c r="F117" s="12">
        <v>139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>I117+J117</f>
        <v>0</v>
      </c>
      <c r="L117" s="145">
        <v>151.59</v>
      </c>
      <c r="M117" s="145">
        <f>SUM(K117:L117)</f>
        <v>151.59</v>
      </c>
    </row>
    <row r="118" spans="1:14" ht="16.2" thickBot="1" x14ac:dyDescent="0.35">
      <c r="A118" s="6">
        <v>97</v>
      </c>
      <c r="B118" s="100"/>
      <c r="C118" s="173" t="s">
        <v>127</v>
      </c>
      <c r="D118" s="200">
        <v>152</v>
      </c>
      <c r="E118" s="13">
        <v>1381</v>
      </c>
      <c r="F118" s="13">
        <v>1379</v>
      </c>
      <c r="G118" s="12">
        <f>E118-F118</f>
        <v>2</v>
      </c>
      <c r="H118" s="21">
        <f t="shared" si="27"/>
        <v>0.17399999999999999</v>
      </c>
      <c r="I118" s="12">
        <f t="shared" si="28"/>
        <v>11.86</v>
      </c>
      <c r="J118" s="12">
        <f t="shared" si="28"/>
        <v>1.03182</v>
      </c>
      <c r="K118" s="12">
        <f t="shared" ref="K118:K129" si="29">I118+J118</f>
        <v>12.891819999999999</v>
      </c>
      <c r="L118" s="145">
        <v>418.98</v>
      </c>
      <c r="M118" s="13">
        <f>SUM(K118+L118-B118)</f>
        <v>431.87182000000001</v>
      </c>
    </row>
    <row r="119" spans="1:14" ht="16.2" thickBot="1" x14ac:dyDescent="0.35">
      <c r="A119" s="6">
        <v>98</v>
      </c>
      <c r="B119" s="169">
        <v>285.55</v>
      </c>
      <c r="C119" s="173" t="s">
        <v>77</v>
      </c>
      <c r="D119" s="200">
        <v>153</v>
      </c>
      <c r="E119" s="13">
        <v>1106</v>
      </c>
      <c r="F119" s="13">
        <v>1106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3" t="s">
        <v>109</v>
      </c>
      <c r="D120" s="200">
        <v>155</v>
      </c>
      <c r="E120" s="13">
        <v>1427</v>
      </c>
      <c r="F120" s="13">
        <v>1427</v>
      </c>
      <c r="G120" s="12">
        <f>E120-F120</f>
        <v>0</v>
      </c>
      <c r="H120" s="21">
        <f t="shared" si="27"/>
        <v>0</v>
      </c>
      <c r="I120" s="12">
        <f t="shared" si="28"/>
        <v>0</v>
      </c>
      <c r="J120" s="12">
        <f t="shared" si="28"/>
        <v>0</v>
      </c>
      <c r="K120" s="12">
        <f t="shared" si="29"/>
        <v>0</v>
      </c>
      <c r="L120" s="145">
        <v>148.26</v>
      </c>
      <c r="M120" s="13">
        <f>SUM(K120+L120)</f>
        <v>148.26</v>
      </c>
    </row>
    <row r="121" spans="1:14" ht="16.2" thickBot="1" x14ac:dyDescent="0.35">
      <c r="A121" s="6">
        <v>100</v>
      </c>
      <c r="B121" s="169"/>
      <c r="C121" s="213" t="s">
        <v>180</v>
      </c>
      <c r="D121" s="200">
        <v>156</v>
      </c>
      <c r="E121" s="13">
        <v>15491</v>
      </c>
      <c r="F121" s="13">
        <v>15460</v>
      </c>
      <c r="G121" s="12">
        <f>E121-F121</f>
        <v>31</v>
      </c>
      <c r="H121" s="21">
        <f t="shared" si="27"/>
        <v>2.6970000000000001</v>
      </c>
      <c r="I121" s="12">
        <f t="shared" si="28"/>
        <v>183.82999999999998</v>
      </c>
      <c r="J121" s="12">
        <f t="shared" si="28"/>
        <v>15.993209999999999</v>
      </c>
      <c r="K121" s="39">
        <f t="shared" si="29"/>
        <v>199.82320999999999</v>
      </c>
      <c r="L121" s="30">
        <v>222.39</v>
      </c>
      <c r="M121" s="13">
        <f>SUM(K121+L121)</f>
        <v>422.21321</v>
      </c>
    </row>
    <row r="122" spans="1:14" ht="16.2" thickBot="1" x14ac:dyDescent="0.35">
      <c r="A122" s="6">
        <v>101</v>
      </c>
      <c r="B122" s="100">
        <v>573.69000000000005</v>
      </c>
      <c r="C122" s="173" t="s">
        <v>92</v>
      </c>
      <c r="D122" s="200">
        <v>157</v>
      </c>
      <c r="E122" s="13">
        <v>739</v>
      </c>
      <c r="F122" s="13">
        <v>739</v>
      </c>
      <c r="G122" s="12">
        <f>SUM(E122-F122)</f>
        <v>0</v>
      </c>
      <c r="H122" s="21">
        <f t="shared" si="27"/>
        <v>0</v>
      </c>
      <c r="I122" s="12">
        <f t="shared" si="28"/>
        <v>0</v>
      </c>
      <c r="J122" s="12">
        <f t="shared" si="28"/>
        <v>0</v>
      </c>
      <c r="K122" s="39">
        <f t="shared" si="29"/>
        <v>0</v>
      </c>
      <c r="L122" s="30"/>
      <c r="M122" s="13">
        <v>0</v>
      </c>
    </row>
    <row r="123" spans="1:14" ht="16.2" thickBot="1" x14ac:dyDescent="0.35">
      <c r="A123" s="6">
        <v>102</v>
      </c>
      <c r="B123" s="100">
        <v>42.54</v>
      </c>
      <c r="C123" s="173" t="s">
        <v>124</v>
      </c>
      <c r="D123" s="200">
        <v>158</v>
      </c>
      <c r="E123" s="13">
        <v>2374</v>
      </c>
      <c r="F123" s="13">
        <v>2374</v>
      </c>
      <c r="G123" s="12">
        <f t="shared" ref="G123:G129" si="30">E123-F123</f>
        <v>0</v>
      </c>
      <c r="H123" s="21">
        <f t="shared" si="27"/>
        <v>0</v>
      </c>
      <c r="I123" s="12">
        <f t="shared" si="28"/>
        <v>0</v>
      </c>
      <c r="J123" s="12">
        <f t="shared" si="28"/>
        <v>0</v>
      </c>
      <c r="K123" s="12">
        <f t="shared" si="29"/>
        <v>0</v>
      </c>
      <c r="L123" s="145">
        <v>189.51</v>
      </c>
      <c r="M123" s="13">
        <v>189.51</v>
      </c>
    </row>
    <row r="124" spans="1:14" ht="16.2" thickBot="1" x14ac:dyDescent="0.35">
      <c r="A124" s="6">
        <v>103</v>
      </c>
      <c r="B124" s="106"/>
      <c r="C124" s="213" t="s">
        <v>179</v>
      </c>
      <c r="D124" s="200">
        <v>161</v>
      </c>
      <c r="E124" s="13">
        <v>9599</v>
      </c>
      <c r="F124" s="13">
        <v>9309</v>
      </c>
      <c r="G124" s="12">
        <f t="shared" si="30"/>
        <v>290</v>
      </c>
      <c r="H124" s="21">
        <f t="shared" si="27"/>
        <v>25.23</v>
      </c>
      <c r="I124" s="12">
        <f t="shared" si="28"/>
        <v>1719.6999999999998</v>
      </c>
      <c r="J124" s="12">
        <f t="shared" si="28"/>
        <v>149.6139</v>
      </c>
      <c r="K124" s="12">
        <f t="shared" si="29"/>
        <v>1869.3138999999999</v>
      </c>
      <c r="L124" s="145">
        <v>1516.73</v>
      </c>
      <c r="M124" s="13">
        <f>SUM(K124+L124-B124)</f>
        <v>3386.0438999999997</v>
      </c>
    </row>
    <row r="125" spans="1:14" ht="16.2" thickBot="1" x14ac:dyDescent="0.35">
      <c r="A125" s="6">
        <v>104</v>
      </c>
      <c r="B125" s="100"/>
      <c r="C125" s="173" t="s">
        <v>128</v>
      </c>
      <c r="D125" s="200">
        <v>162</v>
      </c>
      <c r="E125" s="13">
        <v>6348</v>
      </c>
      <c r="F125" s="13">
        <v>6348</v>
      </c>
      <c r="G125" s="12">
        <f t="shared" si="30"/>
        <v>0</v>
      </c>
      <c r="H125" s="21">
        <f t="shared" si="27"/>
        <v>0</v>
      </c>
      <c r="I125" s="12">
        <f t="shared" si="28"/>
        <v>0</v>
      </c>
      <c r="J125" s="12">
        <f t="shared" si="28"/>
        <v>0</v>
      </c>
      <c r="K125" s="12">
        <f t="shared" si="29"/>
        <v>0</v>
      </c>
      <c r="L125" s="145">
        <v>108.29</v>
      </c>
      <c r="M125" s="13">
        <v>108.29</v>
      </c>
    </row>
    <row r="126" spans="1:14" ht="16.2" thickBot="1" x14ac:dyDescent="0.35">
      <c r="A126" s="6">
        <v>105</v>
      </c>
      <c r="B126" s="112"/>
      <c r="C126" s="213" t="s">
        <v>193</v>
      </c>
      <c r="D126" s="200">
        <v>163</v>
      </c>
      <c r="E126" s="13">
        <v>25528</v>
      </c>
      <c r="F126" s="13">
        <v>24037</v>
      </c>
      <c r="G126" s="12">
        <f t="shared" si="30"/>
        <v>1491</v>
      </c>
      <c r="H126" s="21">
        <f t="shared" si="27"/>
        <v>129.71699999999998</v>
      </c>
      <c r="I126" s="12">
        <f t="shared" si="28"/>
        <v>8841.6299999999992</v>
      </c>
      <c r="J126" s="12">
        <f t="shared" si="28"/>
        <v>769.22180999999989</v>
      </c>
      <c r="K126" s="12">
        <f t="shared" si="29"/>
        <v>9610.8518099999983</v>
      </c>
      <c r="L126" s="145">
        <v>1780.36</v>
      </c>
      <c r="M126" s="13">
        <v>11391.21</v>
      </c>
      <c r="N126" s="11"/>
    </row>
    <row r="127" spans="1:14" ht="16.2" thickBot="1" x14ac:dyDescent="0.35">
      <c r="A127" s="6">
        <v>106</v>
      </c>
      <c r="B127" s="100">
        <v>352.59</v>
      </c>
      <c r="C127" s="213" t="s">
        <v>156</v>
      </c>
      <c r="D127" s="200">
        <v>164</v>
      </c>
      <c r="E127" s="13">
        <v>5353</v>
      </c>
      <c r="F127" s="13">
        <v>5353</v>
      </c>
      <c r="G127" s="12">
        <f t="shared" si="30"/>
        <v>0</v>
      </c>
      <c r="H127" s="21">
        <f t="shared" si="27"/>
        <v>0</v>
      </c>
      <c r="I127" s="12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213" t="s">
        <v>157</v>
      </c>
      <c r="D128" s="200">
        <v>165</v>
      </c>
      <c r="E128" s="13">
        <v>4276</v>
      </c>
      <c r="F128" s="13">
        <v>4276</v>
      </c>
      <c r="G128" s="12">
        <f t="shared" si="30"/>
        <v>0</v>
      </c>
      <c r="H128" s="22">
        <f t="shared" si="27"/>
        <v>0</v>
      </c>
      <c r="I128" s="14">
        <f t="shared" si="28"/>
        <v>0</v>
      </c>
      <c r="J128" s="12">
        <f t="shared" si="28"/>
        <v>0</v>
      </c>
      <c r="K128" s="12">
        <f t="shared" si="29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212" t="s">
        <v>158</v>
      </c>
      <c r="D129" s="204">
        <v>167</v>
      </c>
      <c r="E129" s="144">
        <v>271</v>
      </c>
      <c r="F129" s="144">
        <v>271</v>
      </c>
      <c r="G129" s="14">
        <f t="shared" si="30"/>
        <v>0</v>
      </c>
      <c r="H129" s="117">
        <f t="shared" si="27"/>
        <v>0</v>
      </c>
      <c r="I129" s="42">
        <f t="shared" si="28"/>
        <v>0</v>
      </c>
      <c r="J129" s="14">
        <f t="shared" si="28"/>
        <v>0</v>
      </c>
      <c r="K129" s="14">
        <f t="shared" si="29"/>
        <v>0</v>
      </c>
      <c r="L129" s="15">
        <v>992.67</v>
      </c>
      <c r="M129" s="144">
        <v>992.67</v>
      </c>
    </row>
    <row r="130" spans="1:14" ht="16.2" thickBot="1" x14ac:dyDescent="0.35">
      <c r="A130" s="131">
        <v>109</v>
      </c>
      <c r="B130" s="40">
        <v>2.58</v>
      </c>
      <c r="C130" s="190" t="s">
        <v>172</v>
      </c>
      <c r="D130" s="26">
        <v>308</v>
      </c>
      <c r="E130" s="44">
        <v>6309</v>
      </c>
      <c r="F130" s="44">
        <v>6309</v>
      </c>
      <c r="G130" s="40">
        <f>SUM(E130-F130)</f>
        <v>0</v>
      </c>
      <c r="H130" s="47">
        <f t="shared" si="27"/>
        <v>0</v>
      </c>
      <c r="I130" s="45">
        <f t="shared" si="28"/>
        <v>0</v>
      </c>
      <c r="J130" s="46">
        <f t="shared" si="28"/>
        <v>0</v>
      </c>
      <c r="K130" s="29">
        <f>SUM(I130+J130)</f>
        <v>0</v>
      </c>
      <c r="L130" s="119"/>
      <c r="M130" s="144">
        <v>0</v>
      </c>
    </row>
    <row r="131" spans="1:14" ht="16.2" thickBot="1" x14ac:dyDescent="0.35">
      <c r="A131" s="267" t="s">
        <v>56</v>
      </c>
      <c r="B131" s="268"/>
      <c r="C131" s="268"/>
      <c r="D131" s="268"/>
      <c r="E131" s="268"/>
      <c r="F131" s="166"/>
      <c r="G131" s="118">
        <f t="shared" ref="G131:M131" si="31">SUM(G114:G130)</f>
        <v>1818</v>
      </c>
      <c r="H131" s="81">
        <f t="shared" si="31"/>
        <v>158.166</v>
      </c>
      <c r="I131" s="118">
        <f t="shared" si="31"/>
        <v>10780.739999999998</v>
      </c>
      <c r="J131" s="118">
        <f t="shared" si="31"/>
        <v>937.92437999999993</v>
      </c>
      <c r="K131" s="118">
        <f t="shared" si="31"/>
        <v>11718.664379999998</v>
      </c>
      <c r="L131" s="72">
        <f t="shared" si="31"/>
        <v>8612.5</v>
      </c>
      <c r="M131" s="72">
        <f t="shared" si="31"/>
        <v>20331.162569999997</v>
      </c>
    </row>
    <row r="132" spans="1:14" ht="21" thickBot="1" x14ac:dyDescent="0.35">
      <c r="A132" s="251" t="s">
        <v>28</v>
      </c>
      <c r="B132" s="252"/>
      <c r="C132" s="252"/>
      <c r="D132" s="252"/>
      <c r="E132" s="252"/>
      <c r="F132" s="252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3">
        <v>110</v>
      </c>
      <c r="B133" s="27">
        <v>790.47</v>
      </c>
      <c r="C133" s="174" t="s">
        <v>181</v>
      </c>
      <c r="D133" s="26">
        <v>170</v>
      </c>
      <c r="E133" s="29">
        <v>16514</v>
      </c>
      <c r="F133" s="29">
        <v>16514</v>
      </c>
      <c r="G133" s="29">
        <f t="shared" ref="G133:G140" si="32">E133-F133</f>
        <v>0</v>
      </c>
      <c r="H133" s="109">
        <f t="shared" ref="H133:H140" si="33">SUM(G133*8.7/100)</f>
        <v>0</v>
      </c>
      <c r="I133" s="29">
        <f t="shared" ref="I133:J140" si="34">SUM(G133*5.93)</f>
        <v>0</v>
      </c>
      <c r="J133" s="29">
        <f t="shared" si="34"/>
        <v>0</v>
      </c>
      <c r="K133" s="29">
        <f t="shared" ref="K133:K140" si="35">I133+J133</f>
        <v>0</v>
      </c>
      <c r="L133" s="29"/>
      <c r="M133" s="107">
        <v>0</v>
      </c>
    </row>
    <row r="134" spans="1:14" ht="16.2" thickBot="1" x14ac:dyDescent="0.35">
      <c r="A134" s="2">
        <v>111</v>
      </c>
      <c r="B134" s="8"/>
      <c r="C134" s="213" t="s">
        <v>174</v>
      </c>
      <c r="D134" s="142">
        <v>173</v>
      </c>
      <c r="E134" s="145">
        <v>4017</v>
      </c>
      <c r="F134" s="145">
        <v>4017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/>
      <c r="M134" s="13">
        <f>SUM(K134:L134)</f>
        <v>0</v>
      </c>
    </row>
    <row r="135" spans="1:14" ht="16.2" thickBot="1" x14ac:dyDescent="0.35">
      <c r="A135" s="2">
        <v>112</v>
      </c>
      <c r="B135" s="8"/>
      <c r="C135" s="213" t="s">
        <v>159</v>
      </c>
      <c r="D135" s="200">
        <v>174</v>
      </c>
      <c r="E135" s="13">
        <v>1877</v>
      </c>
      <c r="F135" s="13">
        <v>1877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412.54</v>
      </c>
      <c r="M135" s="13">
        <f>SUM(K135+L135)</f>
        <v>412.54</v>
      </c>
    </row>
    <row r="136" spans="1:14" ht="16.2" thickBot="1" x14ac:dyDescent="0.35">
      <c r="A136" s="2">
        <v>113</v>
      </c>
      <c r="B136" s="8"/>
      <c r="C136" s="173" t="s">
        <v>98</v>
      </c>
      <c r="D136" s="200">
        <v>181</v>
      </c>
      <c r="E136" s="13">
        <v>1970</v>
      </c>
      <c r="F136" s="13">
        <v>1970</v>
      </c>
      <c r="G136" s="12">
        <f t="shared" si="32"/>
        <v>0</v>
      </c>
      <c r="H136" s="21">
        <f t="shared" si="33"/>
        <v>0</v>
      </c>
      <c r="I136" s="12">
        <f t="shared" si="34"/>
        <v>0</v>
      </c>
      <c r="J136" s="12">
        <f t="shared" si="34"/>
        <v>0</v>
      </c>
      <c r="K136" s="12">
        <f t="shared" si="35"/>
        <v>0</v>
      </c>
      <c r="L136" s="145">
        <v>238.5</v>
      </c>
      <c r="M136" s="13">
        <f>SUM(K136+L136)</f>
        <v>238.5</v>
      </c>
    </row>
    <row r="137" spans="1:14" ht="16.2" thickBot="1" x14ac:dyDescent="0.35">
      <c r="A137" s="2">
        <v>114</v>
      </c>
      <c r="B137" s="8"/>
      <c r="C137" s="173" t="s">
        <v>78</v>
      </c>
      <c r="D137" s="200">
        <v>186</v>
      </c>
      <c r="E137" s="13">
        <v>20659</v>
      </c>
      <c r="F137" s="13">
        <v>20659</v>
      </c>
      <c r="G137" s="12">
        <f t="shared" si="32"/>
        <v>0</v>
      </c>
      <c r="H137" s="21">
        <f t="shared" si="33"/>
        <v>0</v>
      </c>
      <c r="I137" s="14">
        <f t="shared" si="34"/>
        <v>0</v>
      </c>
      <c r="J137" s="12">
        <f t="shared" si="34"/>
        <v>0</v>
      </c>
      <c r="K137" s="12">
        <f t="shared" si="35"/>
        <v>0</v>
      </c>
      <c r="L137" s="145">
        <v>3877.21</v>
      </c>
      <c r="M137" s="13">
        <v>3877.21</v>
      </c>
      <c r="N137" s="11"/>
    </row>
    <row r="138" spans="1:14" ht="16.2" thickBot="1" x14ac:dyDescent="0.35">
      <c r="A138" s="2">
        <v>115</v>
      </c>
      <c r="B138" s="8"/>
      <c r="C138" s="173" t="s">
        <v>123</v>
      </c>
      <c r="D138" s="200">
        <v>189</v>
      </c>
      <c r="E138" s="13">
        <v>2471</v>
      </c>
      <c r="F138" s="13">
        <v>2471</v>
      </c>
      <c r="G138" s="12">
        <f t="shared" si="32"/>
        <v>0</v>
      </c>
      <c r="H138" s="21">
        <f t="shared" si="33"/>
        <v>0</v>
      </c>
      <c r="I138" s="29">
        <f t="shared" si="34"/>
        <v>0</v>
      </c>
      <c r="J138" s="28">
        <f t="shared" si="34"/>
        <v>0</v>
      </c>
      <c r="K138" s="12">
        <f t="shared" si="35"/>
        <v>0</v>
      </c>
      <c r="L138" s="145">
        <v>553.70000000000005</v>
      </c>
      <c r="M138" s="13">
        <f>SUM(K138+L138)</f>
        <v>553.70000000000005</v>
      </c>
    </row>
    <row r="139" spans="1:14" ht="16.2" thickBot="1" x14ac:dyDescent="0.35">
      <c r="A139" s="2">
        <v>116</v>
      </c>
      <c r="B139" s="8"/>
      <c r="C139" s="173" t="s">
        <v>126</v>
      </c>
      <c r="D139" s="200">
        <v>196</v>
      </c>
      <c r="E139" s="13">
        <v>13661</v>
      </c>
      <c r="F139" s="13">
        <v>13661</v>
      </c>
      <c r="G139" s="12">
        <f t="shared" si="32"/>
        <v>0</v>
      </c>
      <c r="H139" s="21">
        <f t="shared" si="33"/>
        <v>0</v>
      </c>
      <c r="I139" s="43">
        <f t="shared" si="34"/>
        <v>0</v>
      </c>
      <c r="J139" s="12">
        <f t="shared" si="34"/>
        <v>0</v>
      </c>
      <c r="K139" s="12">
        <f t="shared" si="35"/>
        <v>0</v>
      </c>
      <c r="L139" s="145">
        <v>591.73</v>
      </c>
      <c r="M139" s="13">
        <f>SUM(K139+L139)</f>
        <v>591.73</v>
      </c>
    </row>
    <row r="140" spans="1:14" ht="16.2" thickBot="1" x14ac:dyDescent="0.35">
      <c r="A140" s="210">
        <v>117</v>
      </c>
      <c r="B140" s="102"/>
      <c r="C140" s="184" t="s">
        <v>71</v>
      </c>
      <c r="D140" s="204">
        <v>197</v>
      </c>
      <c r="E140" s="144">
        <v>2300</v>
      </c>
      <c r="F140" s="144">
        <v>2300</v>
      </c>
      <c r="G140" s="14">
        <f t="shared" si="32"/>
        <v>0</v>
      </c>
      <c r="H140" s="21">
        <f t="shared" si="33"/>
        <v>0</v>
      </c>
      <c r="I140" s="12">
        <f t="shared" si="34"/>
        <v>0</v>
      </c>
      <c r="J140" s="14">
        <f t="shared" si="34"/>
        <v>0</v>
      </c>
      <c r="K140" s="14">
        <f t="shared" si="35"/>
        <v>0</v>
      </c>
      <c r="L140" s="15"/>
      <c r="M140" s="144">
        <v>0</v>
      </c>
    </row>
    <row r="141" spans="1:14" ht="16.2" thickBot="1" x14ac:dyDescent="0.35">
      <c r="A141" s="160"/>
      <c r="B141" s="253" t="s">
        <v>116</v>
      </c>
      <c r="C141" s="253"/>
      <c r="D141" s="253"/>
      <c r="E141" s="253"/>
      <c r="F141" s="254"/>
      <c r="G141" s="68">
        <f t="shared" ref="G141:M141" si="36">SUM(G133:G140)</f>
        <v>0</v>
      </c>
      <c r="H141" s="75">
        <f t="shared" si="36"/>
        <v>0</v>
      </c>
      <c r="I141" s="70">
        <f t="shared" si="36"/>
        <v>0</v>
      </c>
      <c r="J141" s="68">
        <f t="shared" si="36"/>
        <v>0</v>
      </c>
      <c r="K141" s="68">
        <f t="shared" si="36"/>
        <v>0</v>
      </c>
      <c r="L141" s="68">
        <f t="shared" si="36"/>
        <v>5673.68</v>
      </c>
      <c r="M141" s="68">
        <f t="shared" si="36"/>
        <v>5673.68</v>
      </c>
    </row>
    <row r="142" spans="1:14" ht="20.399999999999999" x14ac:dyDescent="0.3">
      <c r="A142" s="251" t="s">
        <v>29</v>
      </c>
      <c r="B142" s="252"/>
      <c r="C142" s="252"/>
      <c r="D142" s="252"/>
      <c r="E142" s="252"/>
      <c r="F142" s="252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4">
        <v>118</v>
      </c>
      <c r="B143" s="214">
        <v>1498.03</v>
      </c>
      <c r="C143" s="188" t="s">
        <v>110</v>
      </c>
      <c r="D143" s="85">
        <v>199</v>
      </c>
      <c r="E143" s="64">
        <v>11448</v>
      </c>
      <c r="F143" s="64">
        <v>11448</v>
      </c>
      <c r="G143" s="74">
        <f t="shared" ref="G143:G154" si="37">E143-F143</f>
        <v>0</v>
      </c>
      <c r="H143" s="52">
        <f t="shared" ref="H143:H167" si="38">SUM(G143*8.7/100)</f>
        <v>0</v>
      </c>
      <c r="I143" s="74">
        <f t="shared" ref="I143:I167" si="39">SUM(G143*5.93)</f>
        <v>0</v>
      </c>
      <c r="J143" s="74">
        <f t="shared" ref="J143" si="40">SUM(H143*5.73)</f>
        <v>0</v>
      </c>
      <c r="K143" s="74">
        <f t="shared" ref="K143:K151" si="41">I143+J143</f>
        <v>0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4" t="s">
        <v>64</v>
      </c>
      <c r="D144" s="59">
        <v>200</v>
      </c>
      <c r="E144" s="13">
        <v>2546</v>
      </c>
      <c r="F144" s="13">
        <v>2546</v>
      </c>
      <c r="G144" s="12">
        <f t="shared" si="37"/>
        <v>0</v>
      </c>
      <c r="H144" s="21">
        <f t="shared" si="38"/>
        <v>0</v>
      </c>
      <c r="I144" s="14">
        <f t="shared" si="39"/>
        <v>0</v>
      </c>
      <c r="J144" s="12">
        <f t="shared" ref="J144:J167" si="42">SUM(H144*5.93)</f>
        <v>0</v>
      </c>
      <c r="K144" s="12">
        <f t="shared" si="41"/>
        <v>0</v>
      </c>
      <c r="L144" s="145">
        <v>941.1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213" t="s">
        <v>160</v>
      </c>
      <c r="D145" s="59">
        <v>201</v>
      </c>
      <c r="E145" s="13">
        <v>2113</v>
      </c>
      <c r="F145" s="13">
        <v>2113</v>
      </c>
      <c r="G145" s="12">
        <f t="shared" si="37"/>
        <v>0</v>
      </c>
      <c r="H145" s="21">
        <f t="shared" si="38"/>
        <v>0</v>
      </c>
      <c r="I145" s="29">
        <f t="shared" si="39"/>
        <v>0</v>
      </c>
      <c r="J145" s="28">
        <f t="shared" si="42"/>
        <v>0</v>
      </c>
      <c r="K145" s="12">
        <f t="shared" si="41"/>
        <v>0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3" t="s">
        <v>111</v>
      </c>
      <c r="D146" s="59">
        <v>202</v>
      </c>
      <c r="E146" s="13">
        <v>7955</v>
      </c>
      <c r="F146" s="13">
        <v>7955</v>
      </c>
      <c r="G146" s="12">
        <f t="shared" si="37"/>
        <v>0</v>
      </c>
      <c r="H146" s="22">
        <f t="shared" si="38"/>
        <v>0</v>
      </c>
      <c r="I146" s="122">
        <f t="shared" si="39"/>
        <v>0</v>
      </c>
      <c r="J146" s="12">
        <f t="shared" si="42"/>
        <v>0</v>
      </c>
      <c r="K146" s="12">
        <f t="shared" si="41"/>
        <v>0</v>
      </c>
      <c r="L146" s="145">
        <v>239.79</v>
      </c>
      <c r="M146" s="13">
        <v>239.79</v>
      </c>
    </row>
    <row r="147" spans="1:13" ht="16.2" thickBot="1" x14ac:dyDescent="0.35">
      <c r="A147" s="48">
        <v>122</v>
      </c>
      <c r="B147" s="20"/>
      <c r="C147" s="173"/>
      <c r="D147" s="59">
        <v>203</v>
      </c>
      <c r="E147" s="13">
        <v>4095</v>
      </c>
      <c r="F147" s="13">
        <v>4095</v>
      </c>
      <c r="G147" s="14">
        <f t="shared" si="37"/>
        <v>0</v>
      </c>
      <c r="H147" s="66">
        <f t="shared" si="38"/>
        <v>0</v>
      </c>
      <c r="I147" s="110">
        <f t="shared" si="39"/>
        <v>0</v>
      </c>
      <c r="J147" s="12">
        <f t="shared" si="42"/>
        <v>0</v>
      </c>
      <c r="K147" s="12">
        <f t="shared" si="41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3" t="s">
        <v>99</v>
      </c>
      <c r="D148" s="59">
        <v>204</v>
      </c>
      <c r="E148" s="13">
        <v>608</v>
      </c>
      <c r="F148" s="13">
        <v>608</v>
      </c>
      <c r="G148" s="29">
        <f t="shared" si="37"/>
        <v>0</v>
      </c>
      <c r="H148" s="124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3" t="s">
        <v>51</v>
      </c>
      <c r="D149" s="59">
        <v>206</v>
      </c>
      <c r="E149" s="13">
        <v>720</v>
      </c>
      <c r="F149" s="13">
        <v>720</v>
      </c>
      <c r="G149" s="29">
        <f t="shared" si="37"/>
        <v>0</v>
      </c>
      <c r="H149" s="123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3" t="s">
        <v>103</v>
      </c>
      <c r="D150" s="59">
        <v>208</v>
      </c>
      <c r="E150" s="13">
        <v>3184</v>
      </c>
      <c r="F150" s="13">
        <v>3184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45.12</v>
      </c>
      <c r="C151" s="173" t="s">
        <v>80</v>
      </c>
      <c r="D151" s="59">
        <v>209</v>
      </c>
      <c r="E151" s="13">
        <v>2624</v>
      </c>
      <c r="F151" s="13">
        <v>2606</v>
      </c>
      <c r="G151" s="12">
        <f t="shared" si="37"/>
        <v>18</v>
      </c>
      <c r="H151" s="21">
        <f t="shared" si="38"/>
        <v>1.5659999999999998</v>
      </c>
      <c r="I151" s="12">
        <f t="shared" si="39"/>
        <v>106.74</v>
      </c>
      <c r="J151" s="12">
        <f t="shared" si="42"/>
        <v>9.2863799999999994</v>
      </c>
      <c r="K151" s="12">
        <f t="shared" si="41"/>
        <v>116.02637999999999</v>
      </c>
      <c r="L151" s="145"/>
      <c r="M151" s="13">
        <v>70.91</v>
      </c>
    </row>
    <row r="152" spans="1:13" ht="16.2" thickBot="1" x14ac:dyDescent="0.35">
      <c r="A152" s="48">
        <v>127</v>
      </c>
      <c r="B152" s="147"/>
      <c r="C152" s="173" t="s">
        <v>101</v>
      </c>
      <c r="D152" s="59">
        <v>211</v>
      </c>
      <c r="E152" s="13">
        <v>3622</v>
      </c>
      <c r="F152" s="13">
        <v>3622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SUM(I152+J152)</f>
        <v>0</v>
      </c>
      <c r="L152" s="145">
        <v>112.16</v>
      </c>
      <c r="M152" s="13">
        <v>112.16</v>
      </c>
    </row>
    <row r="153" spans="1:13" ht="16.2" thickBot="1" x14ac:dyDescent="0.35">
      <c r="A153" s="48">
        <v>128</v>
      </c>
      <c r="B153" s="20"/>
      <c r="C153" s="213" t="s">
        <v>141</v>
      </c>
      <c r="D153" s="59">
        <v>212</v>
      </c>
      <c r="E153" s="13">
        <v>12774</v>
      </c>
      <c r="F153" s="13">
        <v>12736</v>
      </c>
      <c r="G153" s="12">
        <f t="shared" si="37"/>
        <v>38</v>
      </c>
      <c r="H153" s="21">
        <f t="shared" si="38"/>
        <v>3.3059999999999996</v>
      </c>
      <c r="I153" s="12">
        <f t="shared" si="39"/>
        <v>225.33999999999997</v>
      </c>
      <c r="J153" s="12">
        <f t="shared" si="42"/>
        <v>19.604579999999995</v>
      </c>
      <c r="K153" s="12">
        <f>I153+J153</f>
        <v>244.94457999999997</v>
      </c>
      <c r="L153" s="145">
        <v>603.99</v>
      </c>
      <c r="M153" s="13">
        <f>SUM(K153+L153-B153)</f>
        <v>848.93457999999998</v>
      </c>
    </row>
    <row r="154" spans="1:13" ht="16.2" thickBot="1" x14ac:dyDescent="0.35">
      <c r="A154" s="48">
        <v>129</v>
      </c>
      <c r="B154" s="20">
        <v>19.34</v>
      </c>
      <c r="C154" s="213" t="s">
        <v>173</v>
      </c>
      <c r="D154" s="59">
        <v>213</v>
      </c>
      <c r="E154" s="13">
        <v>3044</v>
      </c>
      <c r="F154" s="13">
        <v>3041</v>
      </c>
      <c r="G154" s="12">
        <f t="shared" si="37"/>
        <v>3</v>
      </c>
      <c r="H154" s="21">
        <f t="shared" si="38"/>
        <v>0.26099999999999995</v>
      </c>
      <c r="I154" s="12">
        <f t="shared" si="39"/>
        <v>17.79</v>
      </c>
      <c r="J154" s="12">
        <f t="shared" si="42"/>
        <v>1.5477299999999996</v>
      </c>
      <c r="K154" s="12">
        <f>I154+J154</f>
        <v>19.337730000000001</v>
      </c>
      <c r="L154" s="145"/>
      <c r="M154" s="13">
        <v>0</v>
      </c>
    </row>
    <row r="155" spans="1:13" ht="16.2" thickBot="1" x14ac:dyDescent="0.35">
      <c r="A155" s="48">
        <v>130</v>
      </c>
      <c r="B155" s="20"/>
      <c r="C155" s="213" t="s">
        <v>161</v>
      </c>
      <c r="D155" s="59">
        <v>216</v>
      </c>
      <c r="E155" s="13">
        <v>1981</v>
      </c>
      <c r="F155" s="13">
        <v>1981</v>
      </c>
      <c r="G155" s="12">
        <f>SUM(E155-F155)</f>
        <v>0</v>
      </c>
      <c r="H155" s="21">
        <f t="shared" si="38"/>
        <v>0</v>
      </c>
      <c r="I155" s="14">
        <f t="shared" si="39"/>
        <v>0</v>
      </c>
      <c r="J155" s="12">
        <f t="shared" si="42"/>
        <v>0</v>
      </c>
      <c r="K155" s="12">
        <f>I155+J155</f>
        <v>0</v>
      </c>
      <c r="L155" s="145">
        <v>135.36000000000001</v>
      </c>
      <c r="M155" s="13">
        <f>SUM(K155-B155+L155)</f>
        <v>135.36000000000001</v>
      </c>
    </row>
    <row r="156" spans="1:13" ht="16.2" thickBot="1" x14ac:dyDescent="0.35">
      <c r="A156" s="48">
        <v>131</v>
      </c>
      <c r="B156" s="12">
        <v>1646.93</v>
      </c>
      <c r="C156" s="173" t="s">
        <v>92</v>
      </c>
      <c r="D156" s="59">
        <v>218</v>
      </c>
      <c r="E156" s="13">
        <v>7471</v>
      </c>
      <c r="F156" s="13">
        <v>7473</v>
      </c>
      <c r="G156" s="12">
        <f t="shared" ref="G156:G163" si="43">E156-F156</f>
        <v>-2</v>
      </c>
      <c r="H156" s="21">
        <f t="shared" si="38"/>
        <v>-0.17399999999999999</v>
      </c>
      <c r="I156" s="29">
        <f t="shared" si="39"/>
        <v>-11.86</v>
      </c>
      <c r="J156" s="28">
        <f t="shared" si="42"/>
        <v>-1.03182</v>
      </c>
      <c r="K156" s="12">
        <f>SUM(I156+J156)</f>
        <v>-12.891819999999999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3" t="s">
        <v>103</v>
      </c>
      <c r="D157" s="59">
        <v>220</v>
      </c>
      <c r="E157" s="13">
        <v>2745</v>
      </c>
      <c r="F157" s="13">
        <v>2745</v>
      </c>
      <c r="G157" s="12">
        <f t="shared" si="43"/>
        <v>0</v>
      </c>
      <c r="H157" s="22">
        <f t="shared" si="38"/>
        <v>0</v>
      </c>
      <c r="I157" s="43">
        <f t="shared" si="39"/>
        <v>0</v>
      </c>
      <c r="J157" s="12">
        <f t="shared" si="42"/>
        <v>0</v>
      </c>
      <c r="K157" s="12">
        <f t="shared" ref="K157:K167" si="44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213" t="s">
        <v>162</v>
      </c>
      <c r="D158" s="59">
        <v>222</v>
      </c>
      <c r="E158" s="13">
        <v>5224</v>
      </c>
      <c r="F158" s="13">
        <v>5224</v>
      </c>
      <c r="G158" s="12">
        <f t="shared" si="43"/>
        <v>0</v>
      </c>
      <c r="H158" s="53">
        <f t="shared" si="38"/>
        <v>0</v>
      </c>
      <c r="I158" s="40">
        <f t="shared" si="39"/>
        <v>0</v>
      </c>
      <c r="J158" s="12">
        <f t="shared" si="42"/>
        <v>0</v>
      </c>
      <c r="K158" s="12">
        <f t="shared" si="44"/>
        <v>0</v>
      </c>
      <c r="L158" s="145">
        <v>2152.9299999999998</v>
      </c>
      <c r="M158" s="13">
        <f>SUM(K158+L158)</f>
        <v>2152.9299999999998</v>
      </c>
    </row>
    <row r="159" spans="1:13" ht="16.2" thickBot="1" x14ac:dyDescent="0.35">
      <c r="A159" s="48">
        <v>134</v>
      </c>
      <c r="B159" s="20"/>
      <c r="C159" s="173" t="s">
        <v>129</v>
      </c>
      <c r="D159" s="59">
        <v>223</v>
      </c>
      <c r="E159" s="13">
        <v>1942</v>
      </c>
      <c r="F159" s="13">
        <v>1942</v>
      </c>
      <c r="G159" s="12">
        <f t="shared" si="43"/>
        <v>0</v>
      </c>
      <c r="H159" s="54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>
        <v>27.72</v>
      </c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3" t="s">
        <v>98</v>
      </c>
      <c r="D160" s="59">
        <v>224</v>
      </c>
      <c r="E160" s="13">
        <v>3042</v>
      </c>
      <c r="F160" s="13">
        <v>3042</v>
      </c>
      <c r="G160" s="12">
        <f t="shared" si="43"/>
        <v>0</v>
      </c>
      <c r="H160" s="55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3" t="s">
        <v>100</v>
      </c>
      <c r="D161" s="59">
        <v>225</v>
      </c>
      <c r="E161" s="13">
        <v>11528</v>
      </c>
      <c r="F161" s="13">
        <v>11528</v>
      </c>
      <c r="G161" s="12">
        <f t="shared" si="43"/>
        <v>0</v>
      </c>
      <c r="H161" s="21">
        <f t="shared" si="38"/>
        <v>0</v>
      </c>
      <c r="I161" s="12">
        <f t="shared" si="39"/>
        <v>0</v>
      </c>
      <c r="J161" s="12">
        <f t="shared" si="42"/>
        <v>0</v>
      </c>
      <c r="K161" s="12">
        <f t="shared" si="44"/>
        <v>0</v>
      </c>
      <c r="L161" s="145">
        <v>32.229999999999997</v>
      </c>
      <c r="M161" s="13">
        <v>32.229999999999997</v>
      </c>
    </row>
    <row r="162" spans="1:14" ht="16.2" thickBot="1" x14ac:dyDescent="0.35">
      <c r="A162" s="48">
        <v>137</v>
      </c>
      <c r="B162" s="12">
        <v>331.96</v>
      </c>
      <c r="C162" s="173" t="s">
        <v>128</v>
      </c>
      <c r="D162" s="59">
        <v>226</v>
      </c>
      <c r="E162" s="13">
        <v>8017</v>
      </c>
      <c r="F162" s="13">
        <v>8017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54.79</v>
      </c>
      <c r="M162" s="13">
        <v>54.79</v>
      </c>
    </row>
    <row r="163" spans="1:14" ht="16.2" thickBot="1" x14ac:dyDescent="0.35">
      <c r="A163" s="48">
        <v>138</v>
      </c>
      <c r="B163" s="20"/>
      <c r="C163" s="213" t="s">
        <v>163</v>
      </c>
      <c r="D163" s="59">
        <v>227</v>
      </c>
      <c r="E163" s="13">
        <v>10271</v>
      </c>
      <c r="F163" s="13">
        <v>10271</v>
      </c>
      <c r="G163" s="12">
        <f t="shared" si="43"/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3687.06</v>
      </c>
      <c r="M163" s="13">
        <f>SUM(K163+L163)</f>
        <v>3687.06</v>
      </c>
    </row>
    <row r="164" spans="1:14" ht="16.2" thickBot="1" x14ac:dyDescent="0.35">
      <c r="A164" s="48">
        <v>139</v>
      </c>
      <c r="B164" s="20"/>
      <c r="C164" s="173" t="s">
        <v>101</v>
      </c>
      <c r="D164" s="59">
        <v>228</v>
      </c>
      <c r="E164" s="13">
        <v>853</v>
      </c>
      <c r="F164" s="13">
        <v>853</v>
      </c>
      <c r="G164" s="12">
        <f>SUM(E164-F164)</f>
        <v>0</v>
      </c>
      <c r="H164" s="21">
        <f t="shared" si="38"/>
        <v>0</v>
      </c>
      <c r="I164" s="12">
        <f t="shared" si="39"/>
        <v>0</v>
      </c>
      <c r="J164" s="12">
        <f t="shared" si="42"/>
        <v>0</v>
      </c>
      <c r="K164" s="12">
        <f t="shared" si="44"/>
        <v>0</v>
      </c>
      <c r="L164" s="145">
        <v>1250.51</v>
      </c>
      <c r="M164" s="144">
        <f>SUM(K164+L164)</f>
        <v>1250.51</v>
      </c>
    </row>
    <row r="165" spans="1:14" ht="16.2" thickBot="1" x14ac:dyDescent="0.35">
      <c r="A165" s="48">
        <v>140</v>
      </c>
      <c r="B165" s="20"/>
      <c r="C165" s="173" t="s">
        <v>93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3" t="s">
        <v>127</v>
      </c>
      <c r="D166" s="59">
        <v>246</v>
      </c>
      <c r="E166" s="13">
        <v>4862</v>
      </c>
      <c r="F166" s="13">
        <v>4862</v>
      </c>
      <c r="G166" s="12">
        <f>E166-F166</f>
        <v>0</v>
      </c>
      <c r="H166" s="21">
        <f t="shared" si="38"/>
        <v>0</v>
      </c>
      <c r="I166" s="12">
        <f t="shared" si="39"/>
        <v>0</v>
      </c>
      <c r="J166" s="12">
        <f t="shared" si="42"/>
        <v>0</v>
      </c>
      <c r="K166" s="12">
        <f t="shared" si="44"/>
        <v>0</v>
      </c>
      <c r="L166" s="12">
        <v>616.23</v>
      </c>
      <c r="M166" s="29">
        <f>SUM(K166+L166)</f>
        <v>616.23</v>
      </c>
    </row>
    <row r="167" spans="1:14" ht="16.2" thickBot="1" x14ac:dyDescent="0.35">
      <c r="A167" s="48">
        <v>142</v>
      </c>
      <c r="B167" s="20"/>
      <c r="C167" s="173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8"/>
        <v>0</v>
      </c>
      <c r="I167" s="12">
        <f t="shared" si="39"/>
        <v>0</v>
      </c>
      <c r="J167" s="12">
        <f t="shared" si="42"/>
        <v>0</v>
      </c>
      <c r="K167" s="12">
        <f t="shared" si="44"/>
        <v>0</v>
      </c>
      <c r="L167" s="12">
        <v>103.13</v>
      </c>
      <c r="M167" s="29">
        <v>103.13</v>
      </c>
    </row>
    <row r="168" spans="1:14" ht="16.2" thickBot="1" x14ac:dyDescent="0.35">
      <c r="A168" s="272" t="s">
        <v>59</v>
      </c>
      <c r="B168" s="273"/>
      <c r="C168" s="273"/>
      <c r="D168" s="273"/>
      <c r="E168" s="273"/>
      <c r="F168" s="274"/>
      <c r="G168" s="70">
        <f t="shared" ref="G168:M168" si="45">SUM(G143:G167)</f>
        <v>57</v>
      </c>
      <c r="H168" s="69">
        <f t="shared" si="45"/>
        <v>4.9589999999999996</v>
      </c>
      <c r="I168" s="70">
        <f t="shared" si="45"/>
        <v>338.01</v>
      </c>
      <c r="J168" s="70">
        <f t="shared" si="45"/>
        <v>29.406869999999994</v>
      </c>
      <c r="K168" s="70">
        <f t="shared" si="45"/>
        <v>367.41687000000002</v>
      </c>
      <c r="L168" s="70">
        <f t="shared" si="45"/>
        <v>11930.089999999998</v>
      </c>
      <c r="M168" s="72">
        <f t="shared" si="45"/>
        <v>12245.944579999999</v>
      </c>
    </row>
    <row r="169" spans="1:14" ht="21" thickBot="1" x14ac:dyDescent="0.35">
      <c r="A169" s="275" t="s">
        <v>16</v>
      </c>
      <c r="B169" s="276"/>
      <c r="C169" s="276"/>
      <c r="D169" s="276"/>
      <c r="E169" s="276"/>
      <c r="F169" s="276"/>
      <c r="G169" s="182"/>
      <c r="H169" s="182"/>
      <c r="I169" s="182"/>
      <c r="J169" s="182"/>
      <c r="K169" s="182"/>
      <c r="L169" s="182"/>
      <c r="M169" s="183"/>
    </row>
    <row r="170" spans="1:14" ht="16.2" thickBot="1" x14ac:dyDescent="0.35">
      <c r="A170" s="48">
        <v>142</v>
      </c>
      <c r="B170" s="20"/>
      <c r="C170" s="213" t="s">
        <v>164</v>
      </c>
      <c r="D170" s="59">
        <v>230</v>
      </c>
      <c r="E170" s="13">
        <v>1447</v>
      </c>
      <c r="F170" s="13">
        <v>1447</v>
      </c>
      <c r="G170" s="12">
        <f t="shared" ref="G170:G194" si="46">E170-F170</f>
        <v>0</v>
      </c>
      <c r="H170" s="21">
        <f t="shared" ref="H170:H201" si="47">SUM(G170*8.7/100)</f>
        <v>0</v>
      </c>
      <c r="I170" s="12">
        <f t="shared" ref="I170:J201" si="48">SUM(G170*5.93)</f>
        <v>0</v>
      </c>
      <c r="J170" s="12">
        <f t="shared" si="48"/>
        <v>0</v>
      </c>
      <c r="K170" s="12">
        <f t="shared" ref="K170:K201" si="49">I170+J170</f>
        <v>0</v>
      </c>
      <c r="L170" s="145">
        <v>437.68</v>
      </c>
      <c r="M170" s="13">
        <v>437.68</v>
      </c>
    </row>
    <row r="171" spans="1:14" ht="16.2" thickBot="1" x14ac:dyDescent="0.35">
      <c r="A171" s="48">
        <v>143</v>
      </c>
      <c r="B171" s="20"/>
      <c r="C171" s="173" t="s">
        <v>47</v>
      </c>
      <c r="D171" s="59">
        <v>231</v>
      </c>
      <c r="E171" s="13">
        <v>118</v>
      </c>
      <c r="F171" s="13">
        <v>118</v>
      </c>
      <c r="G171" s="12">
        <f t="shared" si="46"/>
        <v>0</v>
      </c>
      <c r="H171" s="21">
        <f t="shared" si="47"/>
        <v>0</v>
      </c>
      <c r="I171" s="12">
        <f t="shared" si="48"/>
        <v>0</v>
      </c>
      <c r="J171" s="12">
        <f t="shared" si="48"/>
        <v>0</v>
      </c>
      <c r="K171" s="12">
        <f t="shared" si="49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>
        <v>478.29</v>
      </c>
      <c r="C172" s="213" t="s">
        <v>175</v>
      </c>
      <c r="D172" s="59">
        <v>232</v>
      </c>
      <c r="E172" s="13">
        <v>8824</v>
      </c>
      <c r="F172" s="13">
        <v>8823</v>
      </c>
      <c r="G172" s="12">
        <f t="shared" si="46"/>
        <v>1</v>
      </c>
      <c r="H172" s="21">
        <f t="shared" si="47"/>
        <v>8.6999999999999994E-2</v>
      </c>
      <c r="I172" s="12">
        <f t="shared" si="48"/>
        <v>5.93</v>
      </c>
      <c r="J172" s="12">
        <f t="shared" si="48"/>
        <v>0.51590999999999998</v>
      </c>
      <c r="K172" s="12">
        <f t="shared" si="49"/>
        <v>6.4459099999999996</v>
      </c>
      <c r="L172" s="145"/>
      <c r="M172" s="13">
        <v>0</v>
      </c>
    </row>
    <row r="173" spans="1:14" ht="16.2" thickBot="1" x14ac:dyDescent="0.35">
      <c r="A173" s="48">
        <v>145</v>
      </c>
      <c r="B173" s="20">
        <v>787.69</v>
      </c>
      <c r="C173" s="173" t="s">
        <v>124</v>
      </c>
      <c r="D173" s="59">
        <v>233</v>
      </c>
      <c r="E173" s="13">
        <v>798</v>
      </c>
      <c r="F173" s="13">
        <v>798</v>
      </c>
      <c r="G173" s="12">
        <f t="shared" si="46"/>
        <v>0</v>
      </c>
      <c r="H173" s="21">
        <f t="shared" si="47"/>
        <v>0</v>
      </c>
      <c r="I173" s="12">
        <f t="shared" si="48"/>
        <v>0</v>
      </c>
      <c r="J173" s="12">
        <f t="shared" si="48"/>
        <v>0</v>
      </c>
      <c r="K173" s="12">
        <f t="shared" si="49"/>
        <v>0</v>
      </c>
      <c r="L173" s="145"/>
      <c r="M173" s="13">
        <v>0</v>
      </c>
    </row>
    <row r="174" spans="1:14" ht="16.2" thickBot="1" x14ac:dyDescent="0.35">
      <c r="A174" s="48">
        <v>146</v>
      </c>
      <c r="B174" s="20"/>
      <c r="C174" s="213" t="s">
        <v>191</v>
      </c>
      <c r="D174" s="59">
        <v>234</v>
      </c>
      <c r="E174" s="13">
        <v>107658</v>
      </c>
      <c r="F174" s="13">
        <v>101248</v>
      </c>
      <c r="G174" s="12">
        <f t="shared" si="46"/>
        <v>6410</v>
      </c>
      <c r="H174" s="21">
        <f t="shared" si="47"/>
        <v>557.66999999999996</v>
      </c>
      <c r="I174" s="12">
        <f t="shared" si="48"/>
        <v>38011.299999999996</v>
      </c>
      <c r="J174" s="12">
        <f t="shared" si="48"/>
        <v>3306.9830999999995</v>
      </c>
      <c r="K174" s="12">
        <f t="shared" si="49"/>
        <v>41318.283099999993</v>
      </c>
      <c r="L174" s="145"/>
      <c r="M174" s="13">
        <f>SUM(K174+L174)</f>
        <v>41318.283099999993</v>
      </c>
    </row>
    <row r="175" spans="1:14" ht="16.2" thickBot="1" x14ac:dyDescent="0.35">
      <c r="A175" s="48">
        <v>147</v>
      </c>
      <c r="B175" s="20">
        <v>44.07</v>
      </c>
      <c r="C175" s="173" t="s">
        <v>62</v>
      </c>
      <c r="D175" s="59">
        <v>235</v>
      </c>
      <c r="E175" s="13">
        <v>6774</v>
      </c>
      <c r="F175" s="13">
        <v>6774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3" t="s">
        <v>124</v>
      </c>
      <c r="D176" s="59">
        <v>236</v>
      </c>
      <c r="E176" s="13">
        <v>8289</v>
      </c>
      <c r="F176" s="13">
        <v>8289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3" t="s">
        <v>100</v>
      </c>
      <c r="D177" s="59">
        <v>238</v>
      </c>
      <c r="E177" s="13">
        <v>10294</v>
      </c>
      <c r="F177" s="13">
        <v>10294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3" t="s">
        <v>130</v>
      </c>
      <c r="D178" s="59">
        <v>240</v>
      </c>
      <c r="E178" s="13">
        <v>6386</v>
      </c>
      <c r="F178" s="13">
        <v>6386</v>
      </c>
      <c r="G178" s="12">
        <f t="shared" si="46"/>
        <v>0</v>
      </c>
      <c r="H178" s="21">
        <f t="shared" si="47"/>
        <v>0</v>
      </c>
      <c r="I178" s="12">
        <f t="shared" si="48"/>
        <v>0</v>
      </c>
      <c r="J178" s="12">
        <f t="shared" si="48"/>
        <v>0</v>
      </c>
      <c r="K178" s="12">
        <f t="shared" si="49"/>
        <v>0</v>
      </c>
      <c r="L178" s="145">
        <v>2565.4699999999998</v>
      </c>
      <c r="M178" s="13">
        <f>SUM(K178+L178)</f>
        <v>2565.4699999999998</v>
      </c>
    </row>
    <row r="179" spans="1:13" ht="16.2" thickBot="1" x14ac:dyDescent="0.35">
      <c r="A179" s="48">
        <v>151</v>
      </c>
      <c r="B179" s="20">
        <v>1129.32</v>
      </c>
      <c r="C179" s="173" t="s">
        <v>79</v>
      </c>
      <c r="D179" s="59">
        <v>243</v>
      </c>
      <c r="E179" s="13">
        <v>11009</v>
      </c>
      <c r="F179" s="13">
        <v>11009</v>
      </c>
      <c r="G179" s="12">
        <f t="shared" si="46"/>
        <v>0</v>
      </c>
      <c r="H179" s="21">
        <f t="shared" si="47"/>
        <v>0</v>
      </c>
      <c r="I179" s="12">
        <f t="shared" si="48"/>
        <v>0</v>
      </c>
      <c r="J179" s="12">
        <f t="shared" si="48"/>
        <v>0</v>
      </c>
      <c r="K179" s="12">
        <f t="shared" si="49"/>
        <v>0</v>
      </c>
      <c r="L179" s="145">
        <v>1424.54</v>
      </c>
      <c r="M179" s="13">
        <v>327.45</v>
      </c>
    </row>
    <row r="180" spans="1:13" ht="16.2" thickBot="1" x14ac:dyDescent="0.35">
      <c r="A180" s="48">
        <v>152</v>
      </c>
      <c r="B180" s="20"/>
      <c r="C180" s="173" t="s">
        <v>65</v>
      </c>
      <c r="D180" s="59">
        <v>244</v>
      </c>
      <c r="E180" s="13">
        <v>98</v>
      </c>
      <c r="F180" s="13">
        <v>98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3" t="s">
        <v>113</v>
      </c>
      <c r="D181" s="59">
        <v>245</v>
      </c>
      <c r="E181" s="13">
        <v>257</v>
      </c>
      <c r="F181" s="13">
        <v>257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103.13</v>
      </c>
      <c r="M181" s="13">
        <f>SUM(K181+L181)</f>
        <v>103.13</v>
      </c>
    </row>
    <row r="182" spans="1:13" ht="16.2" thickBot="1" x14ac:dyDescent="0.35">
      <c r="A182" s="48">
        <v>154</v>
      </c>
      <c r="B182" s="20"/>
      <c r="C182" s="173" t="s">
        <v>129</v>
      </c>
      <c r="D182" s="59">
        <v>248</v>
      </c>
      <c r="E182" s="13">
        <v>1957</v>
      </c>
      <c r="F182" s="13">
        <v>1957</v>
      </c>
      <c r="G182" s="12">
        <f t="shared" si="46"/>
        <v>0</v>
      </c>
      <c r="H182" s="21">
        <f t="shared" si="47"/>
        <v>0</v>
      </c>
      <c r="I182" s="12">
        <f t="shared" si="48"/>
        <v>0</v>
      </c>
      <c r="J182" s="12">
        <f t="shared" si="48"/>
        <v>0</v>
      </c>
      <c r="K182" s="12">
        <f t="shared" si="49"/>
        <v>0</v>
      </c>
      <c r="L182" s="145">
        <v>16.11</v>
      </c>
      <c r="M182" s="13">
        <v>16.11</v>
      </c>
    </row>
    <row r="183" spans="1:13" ht="16.2" thickBot="1" x14ac:dyDescent="0.35">
      <c r="A183" s="48">
        <v>155</v>
      </c>
      <c r="B183" s="20"/>
      <c r="C183" s="173" t="s">
        <v>47</v>
      </c>
      <c r="D183" s="59">
        <v>249</v>
      </c>
      <c r="E183" s="13">
        <v>3024</v>
      </c>
      <c r="F183" s="13">
        <v>3024</v>
      </c>
      <c r="G183" s="12">
        <f t="shared" si="46"/>
        <v>0</v>
      </c>
      <c r="H183" s="21">
        <f t="shared" si="47"/>
        <v>0</v>
      </c>
      <c r="I183" s="12">
        <f t="shared" si="48"/>
        <v>0</v>
      </c>
      <c r="J183" s="12">
        <f t="shared" si="48"/>
        <v>0</v>
      </c>
      <c r="K183" s="12">
        <f t="shared" si="49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/>
      <c r="C184" s="213" t="s">
        <v>180</v>
      </c>
      <c r="D184" s="59">
        <v>250</v>
      </c>
      <c r="E184" s="13">
        <v>17772</v>
      </c>
      <c r="F184" s="13">
        <v>17742</v>
      </c>
      <c r="G184" s="12">
        <f t="shared" si="46"/>
        <v>30</v>
      </c>
      <c r="H184" s="21">
        <f t="shared" si="47"/>
        <v>2.61</v>
      </c>
      <c r="I184" s="12">
        <f t="shared" si="48"/>
        <v>177.89999999999998</v>
      </c>
      <c r="J184" s="12">
        <f t="shared" si="48"/>
        <v>15.477299999999998</v>
      </c>
      <c r="K184" s="12">
        <f t="shared" si="49"/>
        <v>193.37729999999996</v>
      </c>
      <c r="L184" s="145"/>
      <c r="M184" s="13">
        <v>193.38</v>
      </c>
    </row>
    <row r="185" spans="1:13" ht="16.2" thickBot="1" x14ac:dyDescent="0.35">
      <c r="A185" s="48">
        <v>157</v>
      </c>
      <c r="B185" s="20"/>
      <c r="C185" s="173" t="s">
        <v>112</v>
      </c>
      <c r="D185" s="59">
        <v>252</v>
      </c>
      <c r="E185" s="13">
        <v>4854</v>
      </c>
      <c r="F185" s="13">
        <v>4834</v>
      </c>
      <c r="G185" s="12">
        <f t="shared" si="46"/>
        <v>20</v>
      </c>
      <c r="H185" s="21">
        <f t="shared" si="47"/>
        <v>1.74</v>
      </c>
      <c r="I185" s="38">
        <f t="shared" si="48"/>
        <v>118.6</v>
      </c>
      <c r="J185" s="12">
        <f t="shared" si="48"/>
        <v>10.318199999999999</v>
      </c>
      <c r="K185" s="12">
        <f t="shared" si="49"/>
        <v>128.91819999999998</v>
      </c>
      <c r="L185" s="145">
        <v>1699.78</v>
      </c>
      <c r="M185" s="13">
        <v>1828.7</v>
      </c>
    </row>
    <row r="186" spans="1:13" ht="16.2" thickBot="1" x14ac:dyDescent="0.35">
      <c r="A186" s="48">
        <v>158</v>
      </c>
      <c r="B186" s="20">
        <v>282.33</v>
      </c>
      <c r="C186" s="173" t="s">
        <v>128</v>
      </c>
      <c r="D186" s="59" t="s">
        <v>42</v>
      </c>
      <c r="E186" s="13">
        <v>1339</v>
      </c>
      <c r="F186" s="13">
        <v>1339</v>
      </c>
      <c r="G186" s="12">
        <f t="shared" si="46"/>
        <v>0</v>
      </c>
      <c r="H186" s="21">
        <f t="shared" si="47"/>
        <v>0</v>
      </c>
      <c r="I186" s="38">
        <f t="shared" si="48"/>
        <v>0</v>
      </c>
      <c r="J186" s="12">
        <f t="shared" si="48"/>
        <v>0</v>
      </c>
      <c r="K186" s="12">
        <f t="shared" si="49"/>
        <v>0</v>
      </c>
      <c r="L186" s="145"/>
      <c r="M186" s="13">
        <v>0</v>
      </c>
    </row>
    <row r="187" spans="1:13" ht="16.2" thickBot="1" x14ac:dyDescent="0.35">
      <c r="A187" s="48">
        <v>159</v>
      </c>
      <c r="B187" s="12"/>
      <c r="C187" s="173" t="s">
        <v>112</v>
      </c>
      <c r="D187" s="59">
        <v>254</v>
      </c>
      <c r="E187" s="13">
        <v>11873</v>
      </c>
      <c r="F187" s="13">
        <v>11787</v>
      </c>
      <c r="G187" s="12">
        <f t="shared" si="46"/>
        <v>86</v>
      </c>
      <c r="H187" s="21">
        <f t="shared" si="47"/>
        <v>7.4819999999999993</v>
      </c>
      <c r="I187" s="38">
        <f t="shared" si="48"/>
        <v>509.97999999999996</v>
      </c>
      <c r="J187" s="12">
        <f t="shared" si="48"/>
        <v>44.368259999999992</v>
      </c>
      <c r="K187" s="12">
        <f t="shared" si="49"/>
        <v>554.34825999999998</v>
      </c>
      <c r="L187" s="145">
        <v>754.81</v>
      </c>
      <c r="M187" s="13">
        <v>1309.1600000000001</v>
      </c>
    </row>
    <row r="188" spans="1:13" ht="16.2" thickBot="1" x14ac:dyDescent="0.35">
      <c r="A188" s="48">
        <v>160</v>
      </c>
      <c r="B188" s="20"/>
      <c r="C188" s="213" t="s">
        <v>188</v>
      </c>
      <c r="D188" s="59">
        <v>255</v>
      </c>
      <c r="E188" s="13">
        <v>24656</v>
      </c>
      <c r="F188" s="13">
        <v>24541</v>
      </c>
      <c r="G188" s="12">
        <f t="shared" si="46"/>
        <v>115</v>
      </c>
      <c r="H188" s="55">
        <f t="shared" si="47"/>
        <v>10.004999999999999</v>
      </c>
      <c r="I188" s="12">
        <f t="shared" si="48"/>
        <v>681.94999999999993</v>
      </c>
      <c r="J188" s="12">
        <f t="shared" si="48"/>
        <v>59.329649999999994</v>
      </c>
      <c r="K188" s="12">
        <f t="shared" si="49"/>
        <v>741.27964999999995</v>
      </c>
      <c r="L188" s="145">
        <v>167.59</v>
      </c>
      <c r="M188" s="13">
        <v>908.87</v>
      </c>
    </row>
    <row r="189" spans="1:13" ht="16.2" thickBot="1" x14ac:dyDescent="0.35">
      <c r="A189" s="48">
        <v>161</v>
      </c>
      <c r="B189" s="20"/>
      <c r="C189" s="213" t="s">
        <v>161</v>
      </c>
      <c r="D189" s="59">
        <v>257</v>
      </c>
      <c r="E189" s="13">
        <v>9541</v>
      </c>
      <c r="F189" s="13">
        <v>9541</v>
      </c>
      <c r="G189" s="12">
        <f t="shared" si="46"/>
        <v>0</v>
      </c>
      <c r="H189" s="55">
        <f t="shared" si="47"/>
        <v>0</v>
      </c>
      <c r="I189" s="12">
        <f t="shared" si="48"/>
        <v>0</v>
      </c>
      <c r="J189" s="12">
        <f t="shared" si="48"/>
        <v>0</v>
      </c>
      <c r="K189" s="12">
        <f t="shared" si="49"/>
        <v>0</v>
      </c>
      <c r="L189" s="145">
        <v>3402.8</v>
      </c>
      <c r="M189" s="13">
        <v>3402.8</v>
      </c>
    </row>
    <row r="190" spans="1:13" ht="16.2" thickBot="1" x14ac:dyDescent="0.35">
      <c r="A190" s="48">
        <v>162</v>
      </c>
      <c r="B190" s="20">
        <v>133.43</v>
      </c>
      <c r="C190" s="213" t="s">
        <v>169</v>
      </c>
      <c r="D190" s="59">
        <v>259</v>
      </c>
      <c r="E190" s="13">
        <v>9333</v>
      </c>
      <c r="F190" s="13">
        <v>9333</v>
      </c>
      <c r="G190" s="12">
        <f t="shared" si="46"/>
        <v>0</v>
      </c>
      <c r="H190" s="21">
        <f t="shared" si="47"/>
        <v>0</v>
      </c>
      <c r="I190" s="12">
        <f t="shared" si="48"/>
        <v>0</v>
      </c>
      <c r="J190" s="12">
        <f t="shared" si="48"/>
        <v>0</v>
      </c>
      <c r="K190" s="12">
        <f t="shared" si="49"/>
        <v>0</v>
      </c>
      <c r="L190" s="145"/>
      <c r="M190" s="13">
        <v>0</v>
      </c>
    </row>
    <row r="191" spans="1:13" ht="16.2" thickBot="1" x14ac:dyDescent="0.35">
      <c r="A191" s="48">
        <v>163</v>
      </c>
      <c r="B191" s="20">
        <v>290.06</v>
      </c>
      <c r="C191" s="213" t="s">
        <v>191</v>
      </c>
      <c r="D191" s="59">
        <v>260</v>
      </c>
      <c r="E191" s="13">
        <v>76574</v>
      </c>
      <c r="F191" s="13">
        <v>74677</v>
      </c>
      <c r="G191" s="12">
        <f t="shared" si="46"/>
        <v>1897</v>
      </c>
      <c r="H191" s="21">
        <f t="shared" si="47"/>
        <v>165.03899999999999</v>
      </c>
      <c r="I191" s="12">
        <f t="shared" si="48"/>
        <v>11249.21</v>
      </c>
      <c r="J191" s="12">
        <f t="shared" si="48"/>
        <v>978.68126999999993</v>
      </c>
      <c r="K191" s="12">
        <f t="shared" si="49"/>
        <v>12227.891269999998</v>
      </c>
      <c r="L191" s="145"/>
      <c r="M191" s="13">
        <f>SUM(K191+L191-B191)</f>
        <v>11937.831269999999</v>
      </c>
    </row>
    <row r="192" spans="1:13" ht="16.2" thickBot="1" x14ac:dyDescent="0.35">
      <c r="A192" s="48">
        <v>164</v>
      </c>
      <c r="B192" s="20">
        <v>247.31</v>
      </c>
      <c r="C192" s="173" t="s">
        <v>52</v>
      </c>
      <c r="D192" s="59">
        <v>262</v>
      </c>
      <c r="E192" s="13">
        <v>80</v>
      </c>
      <c r="F192" s="13">
        <v>80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/>
      <c r="C193" s="213" t="s">
        <v>168</v>
      </c>
      <c r="D193" s="59">
        <v>263</v>
      </c>
      <c r="E193" s="13">
        <v>12409</v>
      </c>
      <c r="F193" s="13">
        <v>12249</v>
      </c>
      <c r="G193" s="12">
        <f t="shared" si="46"/>
        <v>160</v>
      </c>
      <c r="H193" s="21">
        <f t="shared" si="47"/>
        <v>13.92</v>
      </c>
      <c r="I193" s="12">
        <f t="shared" si="48"/>
        <v>948.8</v>
      </c>
      <c r="J193" s="12">
        <f t="shared" si="48"/>
        <v>82.545599999999993</v>
      </c>
      <c r="K193" s="12">
        <f t="shared" si="49"/>
        <v>1031.3455999999999</v>
      </c>
      <c r="L193" s="145">
        <v>166.3</v>
      </c>
      <c r="M193" s="13">
        <f>SUM(K193+L193-B193)</f>
        <v>1197.6455999999998</v>
      </c>
    </row>
    <row r="194" spans="1:14" ht="16.2" thickBot="1" x14ac:dyDescent="0.35">
      <c r="A194" s="48">
        <v>166</v>
      </c>
      <c r="B194" s="20"/>
      <c r="C194" s="213" t="s">
        <v>194</v>
      </c>
      <c r="D194" s="59">
        <v>264</v>
      </c>
      <c r="E194" s="13">
        <v>26106</v>
      </c>
      <c r="F194" s="13">
        <v>25000</v>
      </c>
      <c r="G194" s="12">
        <f t="shared" si="46"/>
        <v>1106</v>
      </c>
      <c r="H194" s="21">
        <f t="shared" si="47"/>
        <v>96.221999999999994</v>
      </c>
      <c r="I194" s="12">
        <f t="shared" si="48"/>
        <v>6558.58</v>
      </c>
      <c r="J194" s="12">
        <f t="shared" si="48"/>
        <v>570.59645999999998</v>
      </c>
      <c r="K194" s="12">
        <f t="shared" si="49"/>
        <v>7129.1764599999997</v>
      </c>
      <c r="L194" s="145"/>
      <c r="M194" s="13">
        <v>7129.18</v>
      </c>
    </row>
    <row r="195" spans="1:14" ht="16.2" thickBot="1" x14ac:dyDescent="0.35">
      <c r="A195" s="48">
        <v>167</v>
      </c>
      <c r="B195" s="12">
        <v>3445.34</v>
      </c>
      <c r="C195" s="213" t="s">
        <v>182</v>
      </c>
      <c r="D195" s="59">
        <v>268</v>
      </c>
      <c r="E195" s="13">
        <v>11146</v>
      </c>
      <c r="F195" s="13">
        <v>10610</v>
      </c>
      <c r="G195" s="12">
        <f>SUM(E195-F195)</f>
        <v>536</v>
      </c>
      <c r="H195" s="21">
        <f t="shared" si="47"/>
        <v>46.631999999999998</v>
      </c>
      <c r="I195" s="12">
        <f t="shared" si="48"/>
        <v>3178.48</v>
      </c>
      <c r="J195" s="12">
        <f t="shared" si="48"/>
        <v>276.52776</v>
      </c>
      <c r="K195" s="12">
        <f t="shared" si="49"/>
        <v>3455.00776</v>
      </c>
      <c r="L195" s="145"/>
      <c r="M195" s="13">
        <v>9.67</v>
      </c>
    </row>
    <row r="196" spans="1:14" ht="16.2" thickBot="1" x14ac:dyDescent="0.35">
      <c r="A196" s="48">
        <v>168</v>
      </c>
      <c r="B196" s="12">
        <v>39.96</v>
      </c>
      <c r="C196" s="213" t="s">
        <v>176</v>
      </c>
      <c r="D196" s="59">
        <v>269</v>
      </c>
      <c r="E196" s="13">
        <v>22318</v>
      </c>
      <c r="F196" s="13">
        <v>21900</v>
      </c>
      <c r="G196" s="12">
        <f t="shared" ref="G196:G201" si="50">E196-F196</f>
        <v>418</v>
      </c>
      <c r="H196" s="21">
        <f t="shared" si="47"/>
        <v>36.366</v>
      </c>
      <c r="I196" s="12">
        <f t="shared" si="48"/>
        <v>2478.7399999999998</v>
      </c>
      <c r="J196" s="12">
        <f t="shared" si="48"/>
        <v>215.65037999999998</v>
      </c>
      <c r="K196" s="12">
        <f t="shared" si="49"/>
        <v>2694.3903799999998</v>
      </c>
      <c r="L196" s="145"/>
      <c r="M196" s="13">
        <v>0</v>
      </c>
    </row>
    <row r="197" spans="1:14" ht="16.2" thickBot="1" x14ac:dyDescent="0.35">
      <c r="A197" s="48">
        <v>169</v>
      </c>
      <c r="B197" s="20">
        <v>42.54</v>
      </c>
      <c r="C197" s="173" t="s">
        <v>119</v>
      </c>
      <c r="D197" s="59">
        <v>270</v>
      </c>
      <c r="E197" s="13">
        <v>1130</v>
      </c>
      <c r="F197" s="13">
        <v>1130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122.47</v>
      </c>
      <c r="M197" s="13">
        <f>SUM(K197+L197-B197)</f>
        <v>79.930000000000007</v>
      </c>
      <c r="N197" s="11"/>
    </row>
    <row r="198" spans="1:14" ht="16.2" thickBot="1" x14ac:dyDescent="0.35">
      <c r="A198" s="48">
        <v>170</v>
      </c>
      <c r="B198" s="20"/>
      <c r="C198" s="213" t="s">
        <v>159</v>
      </c>
      <c r="D198" s="59">
        <v>271</v>
      </c>
      <c r="E198" s="13">
        <v>2978</v>
      </c>
      <c r="F198" s="13">
        <v>2978</v>
      </c>
      <c r="G198" s="12">
        <f t="shared" si="50"/>
        <v>0</v>
      </c>
      <c r="H198" s="21">
        <f t="shared" si="47"/>
        <v>0</v>
      </c>
      <c r="I198" s="12">
        <f t="shared" si="48"/>
        <v>0</v>
      </c>
      <c r="J198" s="12">
        <f t="shared" si="48"/>
        <v>0</v>
      </c>
      <c r="K198" s="12">
        <f t="shared" si="49"/>
        <v>0</v>
      </c>
      <c r="L198" s="145">
        <v>754.17</v>
      </c>
      <c r="M198" s="13">
        <f>SUM(K198+L198)</f>
        <v>754.17</v>
      </c>
    </row>
    <row r="199" spans="1:14" ht="16.2" thickBot="1" x14ac:dyDescent="0.35">
      <c r="A199" s="50">
        <v>171</v>
      </c>
      <c r="B199" s="49"/>
      <c r="C199" s="173" t="s">
        <v>98</v>
      </c>
      <c r="D199" s="59">
        <v>273</v>
      </c>
      <c r="E199" s="13">
        <v>6864</v>
      </c>
      <c r="F199" s="13">
        <v>6854</v>
      </c>
      <c r="G199" s="14">
        <f t="shared" si="50"/>
        <v>10</v>
      </c>
      <c r="H199" s="21">
        <f t="shared" si="47"/>
        <v>0.87</v>
      </c>
      <c r="I199" s="12">
        <f t="shared" si="48"/>
        <v>59.3</v>
      </c>
      <c r="J199" s="14">
        <f t="shared" si="48"/>
        <v>5.1590999999999996</v>
      </c>
      <c r="K199" s="12">
        <f t="shared" si="49"/>
        <v>64.459099999999992</v>
      </c>
      <c r="L199" s="145">
        <v>399.65</v>
      </c>
      <c r="M199" s="13">
        <f>SUM(K199+L199)</f>
        <v>464.10909999999996</v>
      </c>
    </row>
    <row r="200" spans="1:14" ht="16.2" thickBot="1" x14ac:dyDescent="0.35">
      <c r="A200" s="103">
        <v>172</v>
      </c>
      <c r="B200" s="61">
        <v>3224.24</v>
      </c>
      <c r="C200" s="174" t="s">
        <v>67</v>
      </c>
      <c r="D200" s="62">
        <v>287</v>
      </c>
      <c r="E200" s="60">
        <v>4004</v>
      </c>
      <c r="F200" s="60">
        <v>4004</v>
      </c>
      <c r="G200" s="29">
        <f t="shared" si="50"/>
        <v>0</v>
      </c>
      <c r="H200" s="65">
        <f t="shared" si="47"/>
        <v>0</v>
      </c>
      <c r="I200" s="12">
        <f t="shared" si="48"/>
        <v>0</v>
      </c>
      <c r="J200" s="29">
        <f t="shared" si="48"/>
        <v>0</v>
      </c>
      <c r="K200" s="41">
        <f t="shared" si="49"/>
        <v>0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8" t="s">
        <v>169</v>
      </c>
      <c r="D201" s="62" t="s">
        <v>17</v>
      </c>
      <c r="E201" s="144">
        <v>3186</v>
      </c>
      <c r="F201" s="144">
        <v>3185</v>
      </c>
      <c r="G201" s="14">
        <f t="shared" si="50"/>
        <v>1</v>
      </c>
      <c r="H201" s="21">
        <f t="shared" si="47"/>
        <v>8.6999999999999994E-2</v>
      </c>
      <c r="I201" s="12">
        <f t="shared" si="48"/>
        <v>5.93</v>
      </c>
      <c r="J201" s="14">
        <f t="shared" si="48"/>
        <v>0.51590999999999998</v>
      </c>
      <c r="K201" s="29">
        <f t="shared" si="49"/>
        <v>6.4459099999999996</v>
      </c>
      <c r="L201" s="61"/>
      <c r="M201" s="119">
        <v>0.64</v>
      </c>
    </row>
    <row r="202" spans="1:14" ht="16.2" thickBot="1" x14ac:dyDescent="0.35">
      <c r="A202" s="179"/>
      <c r="B202" s="277" t="s">
        <v>94</v>
      </c>
      <c r="C202" s="277"/>
      <c r="D202" s="277"/>
      <c r="E202" s="278"/>
      <c r="F202" s="161"/>
      <c r="G202" s="120">
        <f t="shared" ref="G202:M202" si="51">SUM(G170:G201)</f>
        <v>10790</v>
      </c>
      <c r="H202" s="79">
        <f t="shared" si="51"/>
        <v>938.72999999999979</v>
      </c>
      <c r="I202" s="70">
        <f t="shared" si="51"/>
        <v>63984.700000000004</v>
      </c>
      <c r="J202" s="72">
        <f t="shared" si="51"/>
        <v>5566.6688999999997</v>
      </c>
      <c r="K202" s="120">
        <f t="shared" si="51"/>
        <v>69551.368899999972</v>
      </c>
      <c r="L202" s="72">
        <f t="shared" si="51"/>
        <v>13215.38</v>
      </c>
      <c r="M202" s="72">
        <f t="shared" si="51"/>
        <v>75185.089070000002</v>
      </c>
    </row>
    <row r="203" spans="1:14" ht="21" thickBot="1" x14ac:dyDescent="0.35">
      <c r="A203" s="279" t="s">
        <v>18</v>
      </c>
      <c r="B203" s="280"/>
      <c r="C203" s="280"/>
      <c r="D203" s="280"/>
      <c r="E203" s="280"/>
      <c r="F203" s="180"/>
      <c r="G203" s="180"/>
      <c r="H203" s="180"/>
      <c r="I203" s="180"/>
      <c r="J203" s="180"/>
      <c r="K203" s="180"/>
      <c r="L203" s="180"/>
      <c r="M203" s="181"/>
    </row>
    <row r="204" spans="1:14" ht="16.2" thickBot="1" x14ac:dyDescent="0.35">
      <c r="A204" s="2">
        <v>174</v>
      </c>
      <c r="B204" s="8">
        <v>39.96</v>
      </c>
      <c r="C204" s="213" t="s">
        <v>192</v>
      </c>
      <c r="D204" s="200">
        <v>274</v>
      </c>
      <c r="E204" s="13">
        <v>5410</v>
      </c>
      <c r="F204" s="13">
        <v>5410</v>
      </c>
      <c r="G204" s="12">
        <f t="shared" ref="G204:G221" si="52">E204-F204</f>
        <v>0</v>
      </c>
      <c r="H204" s="21">
        <f t="shared" ref="H204:H221" si="53">SUM(G204*8.7/100)</f>
        <v>0</v>
      </c>
      <c r="I204" s="12">
        <f t="shared" ref="I204:J221" si="54">SUM(G204*5.93)</f>
        <v>0</v>
      </c>
      <c r="J204" s="12">
        <f t="shared" si="54"/>
        <v>0</v>
      </c>
      <c r="K204" s="12">
        <f t="shared" ref="K204:K221" si="55">I204+J204</f>
        <v>0</v>
      </c>
      <c r="L204" s="145"/>
      <c r="M204" s="13">
        <f>SUM(K204+L204)</f>
        <v>0</v>
      </c>
    </row>
    <row r="205" spans="1:14" ht="16.2" thickBot="1" x14ac:dyDescent="0.35">
      <c r="A205" s="2">
        <v>175</v>
      </c>
      <c r="B205" s="12"/>
      <c r="C205" s="173" t="s">
        <v>131</v>
      </c>
      <c r="D205" s="200">
        <v>275</v>
      </c>
      <c r="E205" s="13">
        <v>2924</v>
      </c>
      <c r="F205" s="13">
        <v>2924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>
        <v>116.03</v>
      </c>
      <c r="M205" s="13">
        <f>SUM(K205+L205-B205)</f>
        <v>116.03</v>
      </c>
    </row>
    <row r="206" spans="1:14" ht="16.2" thickBot="1" x14ac:dyDescent="0.35">
      <c r="A206" s="2">
        <v>176</v>
      </c>
      <c r="B206" s="8">
        <v>183.49</v>
      </c>
      <c r="C206" s="173" t="s">
        <v>47</v>
      </c>
      <c r="D206" s="200">
        <v>276</v>
      </c>
      <c r="E206" s="13">
        <v>66</v>
      </c>
      <c r="F206" s="13">
        <v>66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213" t="s">
        <v>165</v>
      </c>
      <c r="D207" s="200">
        <v>277</v>
      </c>
      <c r="E207" s="13">
        <v>554</v>
      </c>
      <c r="F207" s="13">
        <v>554</v>
      </c>
      <c r="G207" s="12">
        <f t="shared" si="52"/>
        <v>0</v>
      </c>
      <c r="H207" s="21">
        <f t="shared" si="53"/>
        <v>0</v>
      </c>
      <c r="I207" s="12">
        <f t="shared" si="54"/>
        <v>0</v>
      </c>
      <c r="J207" s="12">
        <f t="shared" si="54"/>
        <v>0</v>
      </c>
      <c r="K207" s="12">
        <f t="shared" si="55"/>
        <v>0</v>
      </c>
      <c r="L207" s="145">
        <v>315.85000000000002</v>
      </c>
      <c r="M207" s="13">
        <v>315.85000000000002</v>
      </c>
    </row>
    <row r="208" spans="1:14" ht="16.2" thickBot="1" x14ac:dyDescent="0.35">
      <c r="A208" s="2">
        <v>178</v>
      </c>
      <c r="B208" s="8"/>
      <c r="C208" s="213" t="s">
        <v>134</v>
      </c>
      <c r="D208" s="200">
        <v>278</v>
      </c>
      <c r="E208" s="13">
        <v>19717</v>
      </c>
      <c r="F208" s="13">
        <v>19508</v>
      </c>
      <c r="G208" s="12">
        <f t="shared" si="52"/>
        <v>209</v>
      </c>
      <c r="H208" s="21">
        <f t="shared" si="53"/>
        <v>18.183</v>
      </c>
      <c r="I208" s="12">
        <f t="shared" si="54"/>
        <v>1239.3699999999999</v>
      </c>
      <c r="J208" s="12">
        <f t="shared" si="54"/>
        <v>107.82518999999999</v>
      </c>
      <c r="K208" s="12">
        <f t="shared" si="55"/>
        <v>1347.1951899999999</v>
      </c>
      <c r="L208" s="145">
        <v>1597.94</v>
      </c>
      <c r="M208" s="13">
        <v>2945.14</v>
      </c>
    </row>
    <row r="209" spans="1:13" ht="16.2" thickBot="1" x14ac:dyDescent="0.35">
      <c r="A209" s="2">
        <v>179</v>
      </c>
      <c r="B209" s="8">
        <v>531.78</v>
      </c>
      <c r="C209" s="173" t="s">
        <v>132</v>
      </c>
      <c r="D209" s="200">
        <v>280</v>
      </c>
      <c r="E209" s="13">
        <v>2944</v>
      </c>
      <c r="F209" s="13">
        <v>2944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>
        <v>560.79</v>
      </c>
      <c r="M209" s="13">
        <f>SUM(K209+L209-B209)</f>
        <v>29.009999999999991</v>
      </c>
    </row>
    <row r="210" spans="1:13" ht="16.2" thickBot="1" x14ac:dyDescent="0.35">
      <c r="A210" s="2">
        <v>180</v>
      </c>
      <c r="B210" s="12">
        <v>500.2</v>
      </c>
      <c r="C210" s="213" t="s">
        <v>140</v>
      </c>
      <c r="D210" s="200">
        <v>282</v>
      </c>
      <c r="E210" s="13">
        <v>1810</v>
      </c>
      <c r="F210" s="13">
        <v>1810</v>
      </c>
      <c r="G210" s="12">
        <f t="shared" si="52"/>
        <v>0</v>
      </c>
      <c r="H210" s="21">
        <f t="shared" si="53"/>
        <v>0</v>
      </c>
      <c r="I210" s="12">
        <f t="shared" si="54"/>
        <v>0</v>
      </c>
      <c r="J210" s="12">
        <f t="shared" si="54"/>
        <v>0</v>
      </c>
      <c r="K210" s="12">
        <f t="shared" si="55"/>
        <v>0</v>
      </c>
      <c r="L210" s="145"/>
      <c r="M210" s="13">
        <v>0</v>
      </c>
    </row>
    <row r="211" spans="1:13" ht="16.2" thickBot="1" x14ac:dyDescent="0.35">
      <c r="A211" s="2">
        <v>181</v>
      </c>
      <c r="B211" s="12">
        <v>2182.59</v>
      </c>
      <c r="C211" s="213" t="s">
        <v>166</v>
      </c>
      <c r="D211" s="200">
        <v>283</v>
      </c>
      <c r="E211" s="13">
        <v>16483</v>
      </c>
      <c r="F211" s="13">
        <v>15694</v>
      </c>
      <c r="G211" s="12">
        <f t="shared" si="52"/>
        <v>789</v>
      </c>
      <c r="H211" s="21">
        <f t="shared" si="53"/>
        <v>68.642999999999986</v>
      </c>
      <c r="I211" s="12">
        <f t="shared" si="54"/>
        <v>4678.7699999999995</v>
      </c>
      <c r="J211" s="12">
        <f t="shared" si="54"/>
        <v>407.05298999999991</v>
      </c>
      <c r="K211" s="12">
        <f t="shared" si="55"/>
        <v>5085.8229899999997</v>
      </c>
      <c r="L211" s="145"/>
      <c r="M211" s="13">
        <v>2903.24</v>
      </c>
    </row>
    <row r="212" spans="1:13" ht="16.2" thickBot="1" x14ac:dyDescent="0.35">
      <c r="A212" s="2">
        <v>182</v>
      </c>
      <c r="B212" s="8"/>
      <c r="C212" s="173" t="s">
        <v>72</v>
      </c>
      <c r="D212" s="200">
        <v>284</v>
      </c>
      <c r="E212" s="13">
        <v>2882</v>
      </c>
      <c r="F212" s="13">
        <v>2882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5549.93</v>
      </c>
      <c r="M212" s="13">
        <f>SUM(K212+L212)</f>
        <v>5549.93</v>
      </c>
    </row>
    <row r="213" spans="1:13" ht="16.2" thickBot="1" x14ac:dyDescent="0.35">
      <c r="A213" s="2">
        <v>183</v>
      </c>
      <c r="B213" s="8"/>
      <c r="C213" s="173" t="s">
        <v>75</v>
      </c>
      <c r="D213" s="200">
        <v>285</v>
      </c>
      <c r="E213" s="13">
        <v>190</v>
      </c>
      <c r="F213" s="13">
        <v>190</v>
      </c>
      <c r="G213" s="12">
        <f t="shared" si="52"/>
        <v>0</v>
      </c>
      <c r="H213" s="21">
        <f t="shared" si="53"/>
        <v>0</v>
      </c>
      <c r="I213" s="12">
        <f t="shared" si="54"/>
        <v>0</v>
      </c>
      <c r="J213" s="12">
        <f t="shared" si="54"/>
        <v>0</v>
      </c>
      <c r="K213" s="12">
        <f t="shared" si="55"/>
        <v>0</v>
      </c>
      <c r="L213" s="145">
        <v>206.27</v>
      </c>
      <c r="M213" s="13">
        <f>SUM(K213+L213)</f>
        <v>206.27</v>
      </c>
    </row>
    <row r="214" spans="1:13" ht="16.2" thickBot="1" x14ac:dyDescent="0.35">
      <c r="A214" s="2">
        <v>184</v>
      </c>
      <c r="B214" s="8"/>
      <c r="C214" s="213" t="s">
        <v>140</v>
      </c>
      <c r="D214" s="200">
        <v>286</v>
      </c>
      <c r="E214" s="13">
        <v>12599</v>
      </c>
      <c r="F214" s="13">
        <v>12599</v>
      </c>
      <c r="G214" s="12">
        <f t="shared" si="52"/>
        <v>0</v>
      </c>
      <c r="H214" s="21">
        <f t="shared" si="53"/>
        <v>0</v>
      </c>
      <c r="I214" s="12">
        <f t="shared" si="54"/>
        <v>0</v>
      </c>
      <c r="J214" s="12">
        <f t="shared" si="54"/>
        <v>0</v>
      </c>
      <c r="K214" s="12">
        <f t="shared" si="55"/>
        <v>0</v>
      </c>
      <c r="L214" s="145">
        <v>2345.67</v>
      </c>
      <c r="M214" s="13">
        <v>2345.67</v>
      </c>
    </row>
    <row r="215" spans="1:13" ht="16.2" thickBot="1" x14ac:dyDescent="0.35">
      <c r="A215" s="2">
        <v>185</v>
      </c>
      <c r="B215" s="8">
        <v>836.68</v>
      </c>
      <c r="C215" s="173" t="s">
        <v>101</v>
      </c>
      <c r="D215" s="200">
        <v>288</v>
      </c>
      <c r="E215" s="13">
        <v>2385</v>
      </c>
      <c r="F215" s="13">
        <v>2385</v>
      </c>
      <c r="G215" s="12">
        <f t="shared" si="52"/>
        <v>0</v>
      </c>
      <c r="H215" s="21">
        <f t="shared" si="53"/>
        <v>0</v>
      </c>
      <c r="I215" s="14">
        <f t="shared" si="54"/>
        <v>0</v>
      </c>
      <c r="J215" s="12">
        <f t="shared" si="54"/>
        <v>0</v>
      </c>
      <c r="K215" s="12">
        <f t="shared" si="55"/>
        <v>0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3" t="s">
        <v>53</v>
      </c>
      <c r="D216" s="200">
        <v>289</v>
      </c>
      <c r="E216" s="13">
        <v>1734</v>
      </c>
      <c r="F216" s="13">
        <v>1734</v>
      </c>
      <c r="G216" s="12">
        <f t="shared" si="52"/>
        <v>0</v>
      </c>
      <c r="H216" s="21">
        <f t="shared" si="53"/>
        <v>0</v>
      </c>
      <c r="I216" s="29">
        <f t="shared" si="54"/>
        <v>0</v>
      </c>
      <c r="J216" s="28">
        <f t="shared" si="54"/>
        <v>0</v>
      </c>
      <c r="K216" s="12">
        <f t="shared" si="55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3" t="s">
        <v>63</v>
      </c>
      <c r="D217" s="200">
        <v>291</v>
      </c>
      <c r="E217" s="13">
        <v>6437</v>
      </c>
      <c r="F217" s="13">
        <v>6437</v>
      </c>
      <c r="G217" s="12">
        <f t="shared" si="52"/>
        <v>0</v>
      </c>
      <c r="H217" s="22">
        <f t="shared" si="53"/>
        <v>0</v>
      </c>
      <c r="I217" s="122">
        <f t="shared" si="54"/>
        <v>0</v>
      </c>
      <c r="J217" s="12">
        <f t="shared" si="54"/>
        <v>0</v>
      </c>
      <c r="K217" s="12">
        <f t="shared" si="55"/>
        <v>0</v>
      </c>
      <c r="L217" s="145">
        <v>779.96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3" t="s">
        <v>112</v>
      </c>
      <c r="D218" s="200">
        <v>293</v>
      </c>
      <c r="E218" s="13">
        <v>4395</v>
      </c>
      <c r="F218" s="13">
        <v>4395</v>
      </c>
      <c r="G218" s="12">
        <f t="shared" si="52"/>
        <v>0</v>
      </c>
      <c r="H218" s="66">
        <f t="shared" si="53"/>
        <v>0</v>
      </c>
      <c r="I218" s="40">
        <f t="shared" si="54"/>
        <v>0</v>
      </c>
      <c r="J218" s="12">
        <f t="shared" si="54"/>
        <v>0</v>
      </c>
      <c r="K218" s="12">
        <f t="shared" si="55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3" t="s">
        <v>69</v>
      </c>
      <c r="D219" s="200">
        <v>294</v>
      </c>
      <c r="E219" s="13">
        <v>1140</v>
      </c>
      <c r="F219" s="13">
        <v>1140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3" t="s">
        <v>114</v>
      </c>
      <c r="D220" s="200">
        <v>295</v>
      </c>
      <c r="E220" s="13">
        <v>3912</v>
      </c>
      <c r="F220" s="13">
        <v>3912</v>
      </c>
      <c r="G220" s="12">
        <f t="shared" si="52"/>
        <v>0</v>
      </c>
      <c r="H220" s="66">
        <f t="shared" si="53"/>
        <v>0</v>
      </c>
      <c r="I220" s="28">
        <f t="shared" si="54"/>
        <v>0</v>
      </c>
      <c r="J220" s="12">
        <f t="shared" si="54"/>
        <v>0</v>
      </c>
      <c r="K220" s="12">
        <f t="shared" si="55"/>
        <v>0</v>
      </c>
      <c r="L220" s="145"/>
      <c r="M220" s="13">
        <v>0</v>
      </c>
    </row>
    <row r="221" spans="1:13" ht="16.2" thickBot="1" x14ac:dyDescent="0.35">
      <c r="A221" s="2">
        <v>191</v>
      </c>
      <c r="B221" s="8">
        <v>224.96</v>
      </c>
      <c r="C221" s="213" t="s">
        <v>196</v>
      </c>
      <c r="D221" s="200">
        <v>297</v>
      </c>
      <c r="E221" s="13">
        <v>16549</v>
      </c>
      <c r="F221" s="13">
        <v>15557</v>
      </c>
      <c r="G221" s="12">
        <f t="shared" si="52"/>
        <v>992</v>
      </c>
      <c r="H221" s="21">
        <f t="shared" si="53"/>
        <v>86.304000000000002</v>
      </c>
      <c r="I221" s="12">
        <f t="shared" si="54"/>
        <v>5882.5599999999995</v>
      </c>
      <c r="J221" s="12">
        <f t="shared" si="54"/>
        <v>511.78271999999998</v>
      </c>
      <c r="K221" s="12">
        <f t="shared" si="55"/>
        <v>6394.3427199999996</v>
      </c>
      <c r="L221" s="145"/>
      <c r="M221" s="13">
        <f>SUM(K221+L221-B221)</f>
        <v>6169.3827199999996</v>
      </c>
    </row>
    <row r="222" spans="1:13" ht="16.2" thickBot="1" x14ac:dyDescent="0.35">
      <c r="A222" s="175"/>
      <c r="B222" s="176"/>
      <c r="C222" s="176" t="s">
        <v>61</v>
      </c>
      <c r="D222" s="281" t="s">
        <v>88</v>
      </c>
      <c r="E222" s="281"/>
      <c r="F222" s="177"/>
      <c r="G222" s="71">
        <f t="shared" ref="G222:M222" si="56">SUM(G204:G221)</f>
        <v>1990</v>
      </c>
      <c r="H222" s="69">
        <f t="shared" si="56"/>
        <v>173.13</v>
      </c>
      <c r="I222" s="70">
        <f t="shared" si="56"/>
        <v>11800.699999999999</v>
      </c>
      <c r="J222" s="68">
        <f t="shared" si="56"/>
        <v>1026.6608999999999</v>
      </c>
      <c r="K222" s="68">
        <f t="shared" si="56"/>
        <v>12827.3609</v>
      </c>
      <c r="L222" s="68">
        <f t="shared" si="56"/>
        <v>13040.09</v>
      </c>
      <c r="M222" s="68">
        <f t="shared" si="56"/>
        <v>22928.132720000001</v>
      </c>
    </row>
    <row r="223" spans="1:13" ht="16.2" thickBot="1" x14ac:dyDescent="0.35">
      <c r="A223" s="63">
        <v>192</v>
      </c>
      <c r="B223" s="167"/>
      <c r="C223" s="167" t="s">
        <v>19</v>
      </c>
      <c r="D223" s="26"/>
      <c r="E223" s="27">
        <v>5411</v>
      </c>
      <c r="F223" s="27">
        <v>5409</v>
      </c>
      <c r="G223" s="27">
        <f>SUM(E223-F223)</f>
        <v>2</v>
      </c>
      <c r="H223" s="65">
        <f>SUM(G223*8.7/100)</f>
        <v>0.17399999999999999</v>
      </c>
      <c r="I223" s="12">
        <f t="shared" ref="I223:J225" si="57">SUM(G223*5.93)</f>
        <v>11.86</v>
      </c>
      <c r="J223" s="29">
        <f t="shared" si="57"/>
        <v>1.03182</v>
      </c>
      <c r="K223" s="29">
        <f>I223+J223</f>
        <v>12.891819999999999</v>
      </c>
      <c r="L223" s="29"/>
      <c r="M223" s="29">
        <v>11.86</v>
      </c>
    </row>
    <row r="224" spans="1:13" ht="16.2" thickBot="1" x14ac:dyDescent="0.35">
      <c r="A224" s="2">
        <v>193</v>
      </c>
      <c r="B224" s="8"/>
      <c r="C224" s="168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7"/>
        <v>0</v>
      </c>
      <c r="J224" s="12">
        <f t="shared" si="57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69" t="s">
        <v>115</v>
      </c>
      <c r="D225" s="200"/>
      <c r="E225" s="7">
        <v>11954</v>
      </c>
      <c r="F225" s="8">
        <v>11869</v>
      </c>
      <c r="G225" s="8">
        <f>E225-F225</f>
        <v>85</v>
      </c>
      <c r="H225" s="8">
        <f>SUM(G225*8.7/100)</f>
        <v>7.3949999999999987</v>
      </c>
      <c r="I225" s="12">
        <f t="shared" si="57"/>
        <v>504.04999999999995</v>
      </c>
      <c r="J225" s="12">
        <f t="shared" si="57"/>
        <v>43.852349999999987</v>
      </c>
      <c r="K225" s="12">
        <f>SUM(I225+J225)</f>
        <v>547.90234999999996</v>
      </c>
      <c r="L225" s="145"/>
      <c r="M225" s="13">
        <v>504.05</v>
      </c>
    </row>
    <row r="226" spans="1:13" ht="16.2" thickBot="1" x14ac:dyDescent="0.35">
      <c r="A226" s="210"/>
      <c r="B226" s="137">
        <f>SUM(B9:B225)</f>
        <v>55341.51999999999</v>
      </c>
      <c r="C226" s="171"/>
      <c r="D226" s="125"/>
      <c r="E226" s="126" t="s">
        <v>61</v>
      </c>
      <c r="F226" s="127"/>
      <c r="G226" s="70">
        <f t="shared" ref="G226:M226" si="58">SUM(G223:G225)</f>
        <v>87</v>
      </c>
      <c r="H226" s="87">
        <f t="shared" si="58"/>
        <v>7.5689999999999991</v>
      </c>
      <c r="I226" s="87">
        <f t="shared" si="58"/>
        <v>515.91</v>
      </c>
      <c r="J226" s="70">
        <f t="shared" si="58"/>
        <v>44.88416999999999</v>
      </c>
      <c r="K226" s="70">
        <f t="shared" si="58"/>
        <v>560.79417000000001</v>
      </c>
      <c r="L226" s="86">
        <f t="shared" si="58"/>
        <v>0</v>
      </c>
      <c r="M226" s="108">
        <f t="shared" si="58"/>
        <v>515.91</v>
      </c>
    </row>
    <row r="227" spans="1:13" ht="20.399999999999999" x14ac:dyDescent="0.3">
      <c r="A227" s="128"/>
      <c r="B227" s="128"/>
      <c r="C227" s="172" t="s">
        <v>60</v>
      </c>
      <c r="D227" s="129"/>
      <c r="E227" s="129"/>
      <c r="F227" s="130"/>
      <c r="G227" s="89">
        <f t="shared" ref="G227:M227" si="59">SUM(G26+G54+G75+G95+G112+G131+G141+G168+G202+G222+G226)</f>
        <v>19518</v>
      </c>
      <c r="H227" s="90">
        <f t="shared" si="59"/>
        <v>1698.0659999999998</v>
      </c>
      <c r="I227" s="89">
        <f t="shared" si="59"/>
        <v>115741.74</v>
      </c>
      <c r="J227" s="89">
        <f t="shared" si="59"/>
        <v>10069.531379999999</v>
      </c>
      <c r="K227" s="89">
        <f t="shared" si="59"/>
        <v>125815.27137999996</v>
      </c>
      <c r="L227" s="91">
        <f t="shared" si="59"/>
        <v>86367.48</v>
      </c>
      <c r="M227" s="92">
        <f t="shared" si="59"/>
        <v>191589.4944</v>
      </c>
    </row>
    <row r="228" spans="1:13" x14ac:dyDescent="0.3">
      <c r="A228" s="17"/>
      <c r="B228" s="17"/>
      <c r="C228" s="17"/>
      <c r="D228" s="17"/>
      <c r="E228" s="17"/>
      <c r="F228" s="17"/>
      <c r="G228" s="282" t="s">
        <v>38</v>
      </c>
      <c r="H228" s="285" t="s">
        <v>83</v>
      </c>
      <c r="I228" s="288" t="s">
        <v>36</v>
      </c>
      <c r="J228" s="288" t="s">
        <v>37</v>
      </c>
      <c r="K228" s="288" t="s">
        <v>39</v>
      </c>
      <c r="L228" s="291" t="s">
        <v>186</v>
      </c>
      <c r="M228" s="269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83"/>
      <c r="H229" s="286"/>
      <c r="I229" s="289"/>
      <c r="J229" s="289"/>
      <c r="K229" s="289"/>
      <c r="L229" s="292"/>
      <c r="M229" s="270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84"/>
      <c r="H230" s="287"/>
      <c r="I230" s="290"/>
      <c r="J230" s="290"/>
      <c r="K230" s="290"/>
      <c r="L230" s="293"/>
      <c r="M230" s="271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2022-03-02T14:01:25Z</dcterms:modified>
</cp:coreProperties>
</file>