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2" sheetId="5" r:id="rId1"/>
  </sheets>
  <calcPr calcId="145621"/>
</workbook>
</file>

<file path=xl/calcChain.xml><?xml version="1.0" encoding="utf-8"?>
<calcChain xmlns="http://schemas.openxmlformats.org/spreadsheetml/2006/main">
  <c r="L226" i="5" l="1"/>
  <c r="B226" i="5"/>
  <c r="G225" i="5"/>
  <c r="I225" i="5" s="1"/>
  <c r="G224" i="5"/>
  <c r="I224" i="5" s="1"/>
  <c r="G223" i="5"/>
  <c r="L222" i="5"/>
  <c r="G221" i="5"/>
  <c r="I221" i="5" s="1"/>
  <c r="G220" i="5"/>
  <c r="H220" i="5" s="1"/>
  <c r="J220" i="5" s="1"/>
  <c r="G219" i="5"/>
  <c r="H219" i="5" s="1"/>
  <c r="J219" i="5" s="1"/>
  <c r="G218" i="5"/>
  <c r="I218" i="5" s="1"/>
  <c r="G217" i="5"/>
  <c r="H217" i="5" s="1"/>
  <c r="J217" i="5" s="1"/>
  <c r="G216" i="5"/>
  <c r="I216" i="5" s="1"/>
  <c r="G215" i="5"/>
  <c r="H215" i="5" s="1"/>
  <c r="J215" i="5" s="1"/>
  <c r="G214" i="5"/>
  <c r="I214" i="5" s="1"/>
  <c r="G213" i="5"/>
  <c r="I213" i="5" s="1"/>
  <c r="G212" i="5"/>
  <c r="I212" i="5" s="1"/>
  <c r="G211" i="5"/>
  <c r="H211" i="5" s="1"/>
  <c r="J211" i="5" s="1"/>
  <c r="G210" i="5"/>
  <c r="I210" i="5" s="1"/>
  <c r="G209" i="5"/>
  <c r="I209" i="5" s="1"/>
  <c r="G208" i="5"/>
  <c r="H208" i="5" s="1"/>
  <c r="J208" i="5" s="1"/>
  <c r="G207" i="5"/>
  <c r="I207" i="5" s="1"/>
  <c r="G206" i="5"/>
  <c r="H206" i="5" s="1"/>
  <c r="J206" i="5" s="1"/>
  <c r="G205" i="5"/>
  <c r="H205" i="5" s="1"/>
  <c r="J205" i="5" s="1"/>
  <c r="G204" i="5"/>
  <c r="L202" i="5"/>
  <c r="G201" i="5"/>
  <c r="I201" i="5" s="1"/>
  <c r="G200" i="5"/>
  <c r="H200" i="5" s="1"/>
  <c r="J200" i="5" s="1"/>
  <c r="G199" i="5"/>
  <c r="H199" i="5" s="1"/>
  <c r="J199" i="5" s="1"/>
  <c r="G198" i="5"/>
  <c r="H198" i="5" s="1"/>
  <c r="J198" i="5" s="1"/>
  <c r="G197" i="5"/>
  <c r="H197" i="5" s="1"/>
  <c r="J197" i="5" s="1"/>
  <c r="G196" i="5"/>
  <c r="H196" i="5" s="1"/>
  <c r="J196" i="5" s="1"/>
  <c r="G195" i="5"/>
  <c r="H195" i="5" s="1"/>
  <c r="J195" i="5" s="1"/>
  <c r="G194" i="5"/>
  <c r="I194" i="5" s="1"/>
  <c r="G193" i="5"/>
  <c r="I193" i="5" s="1"/>
  <c r="G192" i="5"/>
  <c r="H192" i="5" s="1"/>
  <c r="J192" i="5" s="1"/>
  <c r="G191" i="5"/>
  <c r="H191" i="5" s="1"/>
  <c r="J191" i="5" s="1"/>
  <c r="G190" i="5"/>
  <c r="H190" i="5" s="1"/>
  <c r="J190" i="5" s="1"/>
  <c r="G189" i="5"/>
  <c r="I189" i="5" s="1"/>
  <c r="G188" i="5"/>
  <c r="H188" i="5" s="1"/>
  <c r="J188" i="5" s="1"/>
  <c r="G187" i="5"/>
  <c r="I187" i="5" s="1"/>
  <c r="G186" i="5"/>
  <c r="I186" i="5" s="1"/>
  <c r="G185" i="5"/>
  <c r="H185" i="5" s="1"/>
  <c r="J185" i="5" s="1"/>
  <c r="G184" i="5"/>
  <c r="H184" i="5" s="1"/>
  <c r="J184" i="5" s="1"/>
  <c r="G183" i="5"/>
  <c r="I183" i="5" s="1"/>
  <c r="G182" i="5"/>
  <c r="I182" i="5" s="1"/>
  <c r="G181" i="5"/>
  <c r="I181" i="5" s="1"/>
  <c r="G180" i="5"/>
  <c r="I180" i="5" s="1"/>
  <c r="G179" i="5"/>
  <c r="H179" i="5" s="1"/>
  <c r="J179" i="5" s="1"/>
  <c r="G178" i="5"/>
  <c r="H178" i="5" s="1"/>
  <c r="J178" i="5" s="1"/>
  <c r="G177" i="5"/>
  <c r="H177" i="5" s="1"/>
  <c r="J177" i="5" s="1"/>
  <c r="G176" i="5"/>
  <c r="I176" i="5" s="1"/>
  <c r="G175" i="5"/>
  <c r="I175" i="5" s="1"/>
  <c r="G174" i="5"/>
  <c r="I174" i="5" s="1"/>
  <c r="G173" i="5"/>
  <c r="I173" i="5" s="1"/>
  <c r="G172" i="5"/>
  <c r="H172" i="5" s="1"/>
  <c r="J172" i="5" s="1"/>
  <c r="G171" i="5"/>
  <c r="I171" i="5" s="1"/>
  <c r="G170" i="5"/>
  <c r="L168" i="5"/>
  <c r="G167" i="5"/>
  <c r="H167" i="5" s="1"/>
  <c r="J167" i="5" s="1"/>
  <c r="G166" i="5"/>
  <c r="H166" i="5" s="1"/>
  <c r="J166" i="5" s="1"/>
  <c r="G165" i="5"/>
  <c r="H165" i="5" s="1"/>
  <c r="J165" i="5" s="1"/>
  <c r="G164" i="5"/>
  <c r="H164" i="5" s="1"/>
  <c r="J164" i="5" s="1"/>
  <c r="G163" i="5"/>
  <c r="H163" i="5" s="1"/>
  <c r="J163" i="5" s="1"/>
  <c r="G162" i="5"/>
  <c r="H162" i="5" s="1"/>
  <c r="J162" i="5" s="1"/>
  <c r="G161" i="5"/>
  <c r="I161" i="5" s="1"/>
  <c r="G160" i="5"/>
  <c r="H160" i="5" s="1"/>
  <c r="J160" i="5" s="1"/>
  <c r="G159" i="5"/>
  <c r="H159" i="5" s="1"/>
  <c r="J159" i="5" s="1"/>
  <c r="G158" i="5"/>
  <c r="H158" i="5" s="1"/>
  <c r="J158" i="5" s="1"/>
  <c r="G157" i="5"/>
  <c r="H157" i="5" s="1"/>
  <c r="J157" i="5" s="1"/>
  <c r="G156" i="5"/>
  <c r="H156" i="5" s="1"/>
  <c r="J156" i="5" s="1"/>
  <c r="G155" i="5"/>
  <c r="H155" i="5" s="1"/>
  <c r="J155" i="5" s="1"/>
  <c r="G154" i="5"/>
  <c r="I154" i="5" s="1"/>
  <c r="G153" i="5"/>
  <c r="I153" i="5" s="1"/>
  <c r="G152" i="5"/>
  <c r="H152" i="5" s="1"/>
  <c r="J152" i="5" s="1"/>
  <c r="G151" i="5"/>
  <c r="I151" i="5" s="1"/>
  <c r="G150" i="5"/>
  <c r="H150" i="5" s="1"/>
  <c r="J150" i="5" s="1"/>
  <c r="G149" i="5"/>
  <c r="I149" i="5" s="1"/>
  <c r="G148" i="5"/>
  <c r="I148" i="5" s="1"/>
  <c r="G147" i="5"/>
  <c r="H147" i="5" s="1"/>
  <c r="J147" i="5" s="1"/>
  <c r="G146" i="5"/>
  <c r="I146" i="5" s="1"/>
  <c r="G145" i="5"/>
  <c r="H145" i="5" s="1"/>
  <c r="J145" i="5" s="1"/>
  <c r="G144" i="5"/>
  <c r="I144" i="5" s="1"/>
  <c r="G143" i="5"/>
  <c r="I143" i="5" s="1"/>
  <c r="L141" i="5"/>
  <c r="G140" i="5"/>
  <c r="H140" i="5" s="1"/>
  <c r="J140" i="5" s="1"/>
  <c r="G139" i="5"/>
  <c r="H139" i="5" s="1"/>
  <c r="J139" i="5" s="1"/>
  <c r="G138" i="5"/>
  <c r="H138" i="5" s="1"/>
  <c r="J138" i="5" s="1"/>
  <c r="G137" i="5"/>
  <c r="I137" i="5" s="1"/>
  <c r="G136" i="5"/>
  <c r="I136" i="5" s="1"/>
  <c r="G135" i="5"/>
  <c r="I135" i="5" s="1"/>
  <c r="G134" i="5"/>
  <c r="I134" i="5" s="1"/>
  <c r="G133" i="5"/>
  <c r="I133" i="5" s="1"/>
  <c r="L131" i="5"/>
  <c r="G130" i="5"/>
  <c r="I130" i="5" s="1"/>
  <c r="G129" i="5"/>
  <c r="H129" i="5" s="1"/>
  <c r="J129" i="5" s="1"/>
  <c r="G128" i="5"/>
  <c r="I128" i="5" s="1"/>
  <c r="G127" i="5"/>
  <c r="H127" i="5" s="1"/>
  <c r="J127" i="5" s="1"/>
  <c r="G126" i="5"/>
  <c r="I126" i="5" s="1"/>
  <c r="G125" i="5"/>
  <c r="I125" i="5" s="1"/>
  <c r="G124" i="5"/>
  <c r="I124" i="5" s="1"/>
  <c r="G123" i="5"/>
  <c r="I123" i="5" s="1"/>
  <c r="G122" i="5"/>
  <c r="I122" i="5" s="1"/>
  <c r="G121" i="5"/>
  <c r="I121" i="5" s="1"/>
  <c r="G120" i="5"/>
  <c r="I120" i="5" s="1"/>
  <c r="G119" i="5"/>
  <c r="H119" i="5" s="1"/>
  <c r="J119" i="5" s="1"/>
  <c r="G118" i="5"/>
  <c r="H118" i="5" s="1"/>
  <c r="J118" i="5" s="1"/>
  <c r="G117" i="5"/>
  <c r="H117" i="5" s="1"/>
  <c r="J117" i="5" s="1"/>
  <c r="G116" i="5"/>
  <c r="I116" i="5" s="1"/>
  <c r="G115" i="5"/>
  <c r="I115" i="5" s="1"/>
  <c r="G114" i="5"/>
  <c r="H114" i="5" s="1"/>
  <c r="J114" i="5" s="1"/>
  <c r="L112" i="5"/>
  <c r="G111" i="5"/>
  <c r="I111" i="5" s="1"/>
  <c r="G110" i="5"/>
  <c r="I110" i="5" s="1"/>
  <c r="G109" i="5"/>
  <c r="I109" i="5" s="1"/>
  <c r="G108" i="5"/>
  <c r="I108" i="5" s="1"/>
  <c r="G107" i="5"/>
  <c r="I107" i="5" s="1"/>
  <c r="G106" i="5"/>
  <c r="I106" i="5" s="1"/>
  <c r="G105" i="5"/>
  <c r="I105" i="5" s="1"/>
  <c r="G104" i="5"/>
  <c r="I104" i="5" s="1"/>
  <c r="G103" i="5"/>
  <c r="I103" i="5" s="1"/>
  <c r="G102" i="5"/>
  <c r="I102" i="5" s="1"/>
  <c r="G101" i="5"/>
  <c r="I101" i="5" s="1"/>
  <c r="G100" i="5"/>
  <c r="I100" i="5" s="1"/>
  <c r="G99" i="5"/>
  <c r="I99" i="5" s="1"/>
  <c r="G98" i="5"/>
  <c r="I98" i="5" s="1"/>
  <c r="G97" i="5"/>
  <c r="L95" i="5"/>
  <c r="G94" i="5"/>
  <c r="I94" i="5" s="1"/>
  <c r="G93" i="5"/>
  <c r="I93" i="5" s="1"/>
  <c r="G92" i="5"/>
  <c r="I92" i="5" s="1"/>
  <c r="G91" i="5"/>
  <c r="I91" i="5" s="1"/>
  <c r="G90" i="5"/>
  <c r="I90" i="5" s="1"/>
  <c r="G89" i="5"/>
  <c r="I89" i="5" s="1"/>
  <c r="G88" i="5"/>
  <c r="I88" i="5" s="1"/>
  <c r="G87" i="5"/>
  <c r="I87" i="5" s="1"/>
  <c r="G86" i="5"/>
  <c r="I86" i="5" s="1"/>
  <c r="G85" i="5"/>
  <c r="I85" i="5" s="1"/>
  <c r="G84" i="5"/>
  <c r="I84" i="5" s="1"/>
  <c r="G83" i="5"/>
  <c r="I83" i="5" s="1"/>
  <c r="G82" i="5"/>
  <c r="I82" i="5" s="1"/>
  <c r="G81" i="5"/>
  <c r="I81" i="5" s="1"/>
  <c r="G80" i="5"/>
  <c r="I80" i="5" s="1"/>
  <c r="G79" i="5"/>
  <c r="I79" i="5" s="1"/>
  <c r="G78" i="5"/>
  <c r="I78" i="5" s="1"/>
  <c r="G77" i="5"/>
  <c r="I77" i="5" s="1"/>
  <c r="L75" i="5"/>
  <c r="G74" i="5"/>
  <c r="I74" i="5" s="1"/>
  <c r="G73" i="5"/>
  <c r="I73" i="5" s="1"/>
  <c r="G72" i="5"/>
  <c r="I72" i="5" s="1"/>
  <c r="G71" i="5"/>
  <c r="I71" i="5" s="1"/>
  <c r="G70" i="5"/>
  <c r="I70" i="5" s="1"/>
  <c r="G69" i="5"/>
  <c r="I69" i="5" s="1"/>
  <c r="G68" i="5"/>
  <c r="I68" i="5" s="1"/>
  <c r="G67" i="5"/>
  <c r="I67" i="5" s="1"/>
  <c r="G66" i="5"/>
  <c r="I66" i="5" s="1"/>
  <c r="G65" i="5"/>
  <c r="I65" i="5" s="1"/>
  <c r="G64" i="5"/>
  <c r="I64" i="5" s="1"/>
  <c r="G63" i="5"/>
  <c r="I63" i="5" s="1"/>
  <c r="G62" i="5"/>
  <c r="I62" i="5" s="1"/>
  <c r="G61" i="5"/>
  <c r="I61" i="5" s="1"/>
  <c r="G60" i="5"/>
  <c r="I60" i="5" s="1"/>
  <c r="G59" i="5"/>
  <c r="I59" i="5" s="1"/>
  <c r="G58" i="5"/>
  <c r="I58" i="5" s="1"/>
  <c r="G57" i="5"/>
  <c r="I57" i="5" s="1"/>
  <c r="G56" i="5"/>
  <c r="H56" i="5" s="1"/>
  <c r="L54" i="5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9" i="5"/>
  <c r="I39" i="5" s="1"/>
  <c r="G38" i="5"/>
  <c r="I38" i="5" s="1"/>
  <c r="G37" i="5"/>
  <c r="I37" i="5" s="1"/>
  <c r="G36" i="5"/>
  <c r="I36" i="5" s="1"/>
  <c r="G35" i="5"/>
  <c r="I35" i="5" s="1"/>
  <c r="G34" i="5"/>
  <c r="I34" i="5" s="1"/>
  <c r="G33" i="5"/>
  <c r="I33" i="5" s="1"/>
  <c r="G32" i="5"/>
  <c r="I32" i="5" s="1"/>
  <c r="G31" i="5"/>
  <c r="I31" i="5" s="1"/>
  <c r="G30" i="5"/>
  <c r="I30" i="5" s="1"/>
  <c r="G29" i="5"/>
  <c r="H29" i="5" s="1"/>
  <c r="J29" i="5" s="1"/>
  <c r="L26" i="5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H19" i="5" s="1"/>
  <c r="J19" i="5" s="1"/>
  <c r="G18" i="5"/>
  <c r="I18" i="5" s="1"/>
  <c r="G17" i="5"/>
  <c r="I17" i="5" s="1"/>
  <c r="G16" i="5"/>
  <c r="H16" i="5" s="1"/>
  <c r="J16" i="5" s="1"/>
  <c r="G15" i="5"/>
  <c r="H15" i="5" s="1"/>
  <c r="J15" i="5" s="1"/>
  <c r="G14" i="5"/>
  <c r="H14" i="5" s="1"/>
  <c r="J14" i="5" s="1"/>
  <c r="G13" i="5"/>
  <c r="I13" i="5" s="1"/>
  <c r="G12" i="5"/>
  <c r="H12" i="5" s="1"/>
  <c r="J12" i="5" s="1"/>
  <c r="G11" i="5"/>
  <c r="H11" i="5" s="1"/>
  <c r="J11" i="5" s="1"/>
  <c r="G10" i="5"/>
  <c r="I10" i="5" s="1"/>
  <c r="G9" i="5"/>
  <c r="G112" i="5" l="1"/>
  <c r="H216" i="5"/>
  <c r="J216" i="5" s="1"/>
  <c r="H104" i="5"/>
  <c r="J104" i="5" s="1"/>
  <c r="H105" i="5"/>
  <c r="J105" i="5" s="1"/>
  <c r="K105" i="5" s="1"/>
  <c r="M105" i="5" s="1"/>
  <c r="H106" i="5"/>
  <c r="J106" i="5" s="1"/>
  <c r="H93" i="5"/>
  <c r="J93" i="5" s="1"/>
  <c r="H94" i="5"/>
  <c r="J94" i="5" s="1"/>
  <c r="K94" i="5" s="1"/>
  <c r="M94" i="5" s="1"/>
  <c r="H21" i="5"/>
  <c r="J21" i="5" s="1"/>
  <c r="H50" i="5"/>
  <c r="J50" i="5" s="1"/>
  <c r="K50" i="5" s="1"/>
  <c r="H57" i="5"/>
  <c r="J57" i="5" s="1"/>
  <c r="H62" i="5"/>
  <c r="J62" i="5" s="1"/>
  <c r="I139" i="5"/>
  <c r="K139" i="5" s="1"/>
  <c r="M139" i="5" s="1"/>
  <c r="I118" i="5"/>
  <c r="K118" i="5" s="1"/>
  <c r="M118" i="5" s="1"/>
  <c r="G26" i="5"/>
  <c r="H10" i="5"/>
  <c r="J10" i="5" s="1"/>
  <c r="H13" i="5"/>
  <c r="J13" i="5" s="1"/>
  <c r="K13" i="5" s="1"/>
  <c r="H23" i="5"/>
  <c r="J23" i="5" s="1"/>
  <c r="K23" i="5" s="1"/>
  <c r="M23" i="5" s="1"/>
  <c r="H24" i="5"/>
  <c r="J24" i="5" s="1"/>
  <c r="L227" i="5"/>
  <c r="H30" i="5"/>
  <c r="J30" i="5" s="1"/>
  <c r="H35" i="5"/>
  <c r="J35" i="5" s="1"/>
  <c r="H36" i="5"/>
  <c r="J36" i="5" s="1"/>
  <c r="H37" i="5"/>
  <c r="J37" i="5" s="1"/>
  <c r="H38" i="5"/>
  <c r="J38" i="5" s="1"/>
  <c r="H39" i="5"/>
  <c r="J39" i="5" s="1"/>
  <c r="H40" i="5"/>
  <c r="J40" i="5" s="1"/>
  <c r="H41" i="5"/>
  <c r="J41" i="5" s="1"/>
  <c r="H42" i="5"/>
  <c r="J42" i="5" s="1"/>
  <c r="H66" i="5"/>
  <c r="J66" i="5" s="1"/>
  <c r="K66" i="5" s="1"/>
  <c r="H71" i="5"/>
  <c r="J71" i="5" s="1"/>
  <c r="H72" i="5"/>
  <c r="J72" i="5" s="1"/>
  <c r="H73" i="5"/>
  <c r="J73" i="5" s="1"/>
  <c r="H74" i="5"/>
  <c r="J74" i="5" s="1"/>
  <c r="K74" i="5" s="1"/>
  <c r="M74" i="5" s="1"/>
  <c r="H80" i="5"/>
  <c r="J80" i="5" s="1"/>
  <c r="H87" i="5"/>
  <c r="J87" i="5" s="1"/>
  <c r="H110" i="5"/>
  <c r="J110" i="5" s="1"/>
  <c r="K110" i="5" s="1"/>
  <c r="H111" i="5"/>
  <c r="J111" i="5" s="1"/>
  <c r="H128" i="5"/>
  <c r="J128" i="5" s="1"/>
  <c r="H146" i="5"/>
  <c r="J146" i="5" s="1"/>
  <c r="H151" i="5"/>
  <c r="J151" i="5" s="1"/>
  <c r="K151" i="5" s="1"/>
  <c r="H173" i="5"/>
  <c r="J173" i="5" s="1"/>
  <c r="K173" i="5" s="1"/>
  <c r="M173" i="5" s="1"/>
  <c r="H174" i="5"/>
  <c r="J174" i="5" s="1"/>
  <c r="H175" i="5"/>
  <c r="J175" i="5" s="1"/>
  <c r="H176" i="5"/>
  <c r="J176" i="5" s="1"/>
  <c r="K176" i="5" s="1"/>
  <c r="H189" i="5"/>
  <c r="J189" i="5" s="1"/>
  <c r="K189" i="5" s="1"/>
  <c r="H209" i="5"/>
  <c r="J209" i="5" s="1"/>
  <c r="H210" i="5"/>
  <c r="J210" i="5" s="1"/>
  <c r="H17" i="5"/>
  <c r="J17" i="5" s="1"/>
  <c r="H18" i="5"/>
  <c r="J18" i="5" s="1"/>
  <c r="I19" i="5"/>
  <c r="K19" i="5" s="1"/>
  <c r="H20" i="5"/>
  <c r="J20" i="5" s="1"/>
  <c r="K21" i="5"/>
  <c r="M21" i="5" s="1"/>
  <c r="H22" i="5"/>
  <c r="J22" i="5" s="1"/>
  <c r="K22" i="5" s="1"/>
  <c r="M22" i="5" s="1"/>
  <c r="K24" i="5"/>
  <c r="G54" i="5"/>
  <c r="K30" i="5"/>
  <c r="K35" i="5"/>
  <c r="M35" i="5" s="1"/>
  <c r="K36" i="5"/>
  <c r="K37" i="5"/>
  <c r="M37" i="5" s="1"/>
  <c r="K38" i="5"/>
  <c r="M38" i="5" s="1"/>
  <c r="K39" i="5"/>
  <c r="M39" i="5" s="1"/>
  <c r="K40" i="5"/>
  <c r="M40" i="5" s="1"/>
  <c r="K41" i="5"/>
  <c r="M41" i="5" s="1"/>
  <c r="K42" i="5"/>
  <c r="H44" i="5"/>
  <c r="J44" i="5" s="1"/>
  <c r="K44" i="5" s="1"/>
  <c r="M44" i="5" s="1"/>
  <c r="H45" i="5"/>
  <c r="J45" i="5" s="1"/>
  <c r="K45" i="5" s="1"/>
  <c r="M45" i="5" s="1"/>
  <c r="H46" i="5"/>
  <c r="J46" i="5" s="1"/>
  <c r="H47" i="5"/>
  <c r="J47" i="5" s="1"/>
  <c r="K47" i="5" s="1"/>
  <c r="M47" i="5" s="1"/>
  <c r="H48" i="5"/>
  <c r="J48" i="5" s="1"/>
  <c r="K48" i="5" s="1"/>
  <c r="H52" i="5"/>
  <c r="J52" i="5" s="1"/>
  <c r="H53" i="5"/>
  <c r="J53" i="5" s="1"/>
  <c r="G75" i="5"/>
  <c r="K57" i="5"/>
  <c r="H59" i="5"/>
  <c r="J59" i="5" s="1"/>
  <c r="H60" i="5"/>
  <c r="J60" i="5" s="1"/>
  <c r="K62" i="5"/>
  <c r="H64" i="5"/>
  <c r="J64" i="5" s="1"/>
  <c r="K71" i="5"/>
  <c r="M71" i="5" s="1"/>
  <c r="K72" i="5"/>
  <c r="M72" i="5" s="1"/>
  <c r="K73" i="5"/>
  <c r="K80" i="5"/>
  <c r="H82" i="5"/>
  <c r="J82" i="5" s="1"/>
  <c r="H83" i="5"/>
  <c r="J83" i="5" s="1"/>
  <c r="K83" i="5" s="1"/>
  <c r="M83" i="5" s="1"/>
  <c r="H84" i="5"/>
  <c r="J84" i="5" s="1"/>
  <c r="K84" i="5" s="1"/>
  <c r="M84" i="5" s="1"/>
  <c r="H85" i="5"/>
  <c r="J85" i="5" s="1"/>
  <c r="K87" i="5"/>
  <c r="H91" i="5"/>
  <c r="J91" i="5" s="1"/>
  <c r="K91" i="5" s="1"/>
  <c r="K93" i="5"/>
  <c r="M93" i="5" s="1"/>
  <c r="H99" i="5"/>
  <c r="J99" i="5" s="1"/>
  <c r="H100" i="5"/>
  <c r="J100" i="5" s="1"/>
  <c r="K104" i="5"/>
  <c r="M104" i="5" s="1"/>
  <c r="K106" i="5"/>
  <c r="H108" i="5"/>
  <c r="J108" i="5" s="1"/>
  <c r="H115" i="5"/>
  <c r="J115" i="5" s="1"/>
  <c r="H116" i="5"/>
  <c r="J116" i="5" s="1"/>
  <c r="K116" i="5" s="1"/>
  <c r="H120" i="5"/>
  <c r="J120" i="5" s="1"/>
  <c r="K120" i="5" s="1"/>
  <c r="M120" i="5" s="1"/>
  <c r="H121" i="5"/>
  <c r="J121" i="5" s="1"/>
  <c r="H122" i="5"/>
  <c r="J122" i="5" s="1"/>
  <c r="H123" i="5"/>
  <c r="J123" i="5" s="1"/>
  <c r="H124" i="5"/>
  <c r="J124" i="5" s="1"/>
  <c r="K124" i="5" s="1"/>
  <c r="M124" i="5" s="1"/>
  <c r="H125" i="5"/>
  <c r="J125" i="5" s="1"/>
  <c r="H126" i="5"/>
  <c r="J126" i="5" s="1"/>
  <c r="H130" i="5"/>
  <c r="J130" i="5" s="1"/>
  <c r="H134" i="5"/>
  <c r="J134" i="5" s="1"/>
  <c r="K134" i="5" s="1"/>
  <c r="M134" i="5" s="1"/>
  <c r="H135" i="5"/>
  <c r="J135" i="5" s="1"/>
  <c r="H136" i="5"/>
  <c r="J136" i="5" s="1"/>
  <c r="H137" i="5"/>
  <c r="J137" i="5" s="1"/>
  <c r="H144" i="5"/>
  <c r="J144" i="5" s="1"/>
  <c r="K144" i="5" s="1"/>
  <c r="H148" i="5"/>
  <c r="J148" i="5" s="1"/>
  <c r="K148" i="5" s="1"/>
  <c r="H149" i="5"/>
  <c r="J149" i="5" s="1"/>
  <c r="H153" i="5"/>
  <c r="J153" i="5" s="1"/>
  <c r="K153" i="5" s="1"/>
  <c r="M153" i="5" s="1"/>
  <c r="H154" i="5"/>
  <c r="J154" i="5" s="1"/>
  <c r="K154" i="5" s="1"/>
  <c r="H161" i="5"/>
  <c r="J161" i="5" s="1"/>
  <c r="G202" i="5"/>
  <c r="H171" i="5"/>
  <c r="J171" i="5" s="1"/>
  <c r="H180" i="5"/>
  <c r="J180" i="5" s="1"/>
  <c r="K180" i="5" s="1"/>
  <c r="M180" i="5" s="1"/>
  <c r="H181" i="5"/>
  <c r="J181" i="5" s="1"/>
  <c r="K181" i="5" s="1"/>
  <c r="M181" i="5" s="1"/>
  <c r="H182" i="5"/>
  <c r="J182" i="5" s="1"/>
  <c r="H183" i="5"/>
  <c r="J183" i="5" s="1"/>
  <c r="H186" i="5"/>
  <c r="J186" i="5" s="1"/>
  <c r="H187" i="5"/>
  <c r="J187" i="5" s="1"/>
  <c r="H193" i="5"/>
  <c r="J193" i="5" s="1"/>
  <c r="H194" i="5"/>
  <c r="J194" i="5" s="1"/>
  <c r="H201" i="5"/>
  <c r="J201" i="5" s="1"/>
  <c r="G222" i="5"/>
  <c r="H207" i="5"/>
  <c r="J207" i="5" s="1"/>
  <c r="K207" i="5" s="1"/>
  <c r="H212" i="5"/>
  <c r="J212" i="5" s="1"/>
  <c r="K212" i="5" s="1"/>
  <c r="M212" i="5" s="1"/>
  <c r="H213" i="5"/>
  <c r="J213" i="5" s="1"/>
  <c r="K213" i="5" s="1"/>
  <c r="M213" i="5" s="1"/>
  <c r="H214" i="5"/>
  <c r="J214" i="5" s="1"/>
  <c r="H218" i="5"/>
  <c r="J218" i="5" s="1"/>
  <c r="H221" i="5"/>
  <c r="J221" i="5" s="1"/>
  <c r="K221" i="5" s="1"/>
  <c r="M221" i="5" s="1"/>
  <c r="G226" i="5"/>
  <c r="H224" i="5"/>
  <c r="J224" i="5" s="1"/>
  <c r="H225" i="5"/>
  <c r="J225" i="5" s="1"/>
  <c r="K17" i="5"/>
  <c r="M17" i="5" s="1"/>
  <c r="K18" i="5"/>
  <c r="M18" i="5" s="1"/>
  <c r="K20" i="5"/>
  <c r="M20" i="5" s="1"/>
  <c r="K115" i="5"/>
  <c r="M115" i="5" s="1"/>
  <c r="K149" i="5"/>
  <c r="K161" i="5"/>
  <c r="K171" i="5"/>
  <c r="K182" i="5"/>
  <c r="M182" i="5" s="1"/>
  <c r="K183" i="5"/>
  <c r="K186" i="5"/>
  <c r="M186" i="5" s="1"/>
  <c r="K187" i="5"/>
  <c r="K193" i="5"/>
  <c r="M193" i="5" s="1"/>
  <c r="K194" i="5"/>
  <c r="K201" i="5"/>
  <c r="M201" i="5" s="1"/>
  <c r="K214" i="5"/>
  <c r="K218" i="5"/>
  <c r="K224" i="5"/>
  <c r="M224" i="5" s="1"/>
  <c r="M226" i="5" s="1"/>
  <c r="K225" i="5"/>
  <c r="K10" i="5"/>
  <c r="I9" i="5"/>
  <c r="I11" i="5"/>
  <c r="K11" i="5" s="1"/>
  <c r="M11" i="5" s="1"/>
  <c r="I12" i="5"/>
  <c r="K12" i="5" s="1"/>
  <c r="I14" i="5"/>
  <c r="I15" i="5"/>
  <c r="K15" i="5" s="1"/>
  <c r="M15" i="5" s="1"/>
  <c r="I16" i="5"/>
  <c r="K16" i="5" s="1"/>
  <c r="K111" i="5"/>
  <c r="I95" i="5"/>
  <c r="H9" i="5"/>
  <c r="K46" i="5"/>
  <c r="M46" i="5" s="1"/>
  <c r="K52" i="5"/>
  <c r="M52" i="5" s="1"/>
  <c r="K53" i="5"/>
  <c r="K59" i="5"/>
  <c r="M59" i="5" s="1"/>
  <c r="K60" i="5"/>
  <c r="K64" i="5"/>
  <c r="K82" i="5"/>
  <c r="M82" i="5" s="1"/>
  <c r="K85" i="5"/>
  <c r="K99" i="5"/>
  <c r="M99" i="5" s="1"/>
  <c r="K100" i="5"/>
  <c r="K108" i="5"/>
  <c r="H25" i="5"/>
  <c r="J25" i="5" s="1"/>
  <c r="K25" i="5" s="1"/>
  <c r="I29" i="5"/>
  <c r="H31" i="5"/>
  <c r="J31" i="5" s="1"/>
  <c r="H32" i="5"/>
  <c r="J32" i="5" s="1"/>
  <c r="K32" i="5" s="1"/>
  <c r="M32" i="5" s="1"/>
  <c r="H33" i="5"/>
  <c r="J33" i="5" s="1"/>
  <c r="K33" i="5" s="1"/>
  <c r="M33" i="5" s="1"/>
  <c r="H34" i="5"/>
  <c r="J34" i="5" s="1"/>
  <c r="K34" i="5" s="1"/>
  <c r="H43" i="5"/>
  <c r="J43" i="5" s="1"/>
  <c r="K43" i="5" s="1"/>
  <c r="H49" i="5"/>
  <c r="J49" i="5" s="1"/>
  <c r="K49" i="5" s="1"/>
  <c r="H51" i="5"/>
  <c r="J51" i="5" s="1"/>
  <c r="K51" i="5" s="1"/>
  <c r="I56" i="5"/>
  <c r="H58" i="5"/>
  <c r="J58" i="5" s="1"/>
  <c r="K58" i="5" s="1"/>
  <c r="H61" i="5"/>
  <c r="J61" i="5" s="1"/>
  <c r="K61" i="5" s="1"/>
  <c r="H63" i="5"/>
  <c r="J63" i="5" s="1"/>
  <c r="K63" i="5" s="1"/>
  <c r="H65" i="5"/>
  <c r="J65" i="5" s="1"/>
  <c r="K65" i="5" s="1"/>
  <c r="H67" i="5"/>
  <c r="J67" i="5" s="1"/>
  <c r="K67" i="5" s="1"/>
  <c r="M67" i="5" s="1"/>
  <c r="H68" i="5"/>
  <c r="J68" i="5" s="1"/>
  <c r="K68" i="5" s="1"/>
  <c r="M68" i="5" s="1"/>
  <c r="H69" i="5"/>
  <c r="J69" i="5" s="1"/>
  <c r="K69" i="5" s="1"/>
  <c r="H70" i="5"/>
  <c r="J70" i="5" s="1"/>
  <c r="K70" i="5" s="1"/>
  <c r="H77" i="5"/>
  <c r="H78" i="5"/>
  <c r="J78" i="5" s="1"/>
  <c r="K78" i="5" s="1"/>
  <c r="M78" i="5" s="1"/>
  <c r="H79" i="5"/>
  <c r="J79" i="5" s="1"/>
  <c r="K79" i="5" s="1"/>
  <c r="H81" i="5"/>
  <c r="J81" i="5" s="1"/>
  <c r="K81" i="5" s="1"/>
  <c r="H86" i="5"/>
  <c r="J86" i="5" s="1"/>
  <c r="K86" i="5" s="1"/>
  <c r="H88" i="5"/>
  <c r="J88" i="5" s="1"/>
  <c r="K88" i="5" s="1"/>
  <c r="M88" i="5" s="1"/>
  <c r="H89" i="5"/>
  <c r="J89" i="5" s="1"/>
  <c r="K89" i="5" s="1"/>
  <c r="M89" i="5" s="1"/>
  <c r="H90" i="5"/>
  <c r="J90" i="5" s="1"/>
  <c r="K90" i="5" s="1"/>
  <c r="H92" i="5"/>
  <c r="J92" i="5" s="1"/>
  <c r="K92" i="5" s="1"/>
  <c r="G95" i="5"/>
  <c r="H97" i="5"/>
  <c r="H98" i="5"/>
  <c r="J98" i="5" s="1"/>
  <c r="K98" i="5" s="1"/>
  <c r="H101" i="5"/>
  <c r="J101" i="5" s="1"/>
  <c r="K101" i="5" s="1"/>
  <c r="M101" i="5" s="1"/>
  <c r="H102" i="5"/>
  <c r="J102" i="5" s="1"/>
  <c r="K102" i="5" s="1"/>
  <c r="M102" i="5" s="1"/>
  <c r="H103" i="5"/>
  <c r="J103" i="5" s="1"/>
  <c r="K103" i="5" s="1"/>
  <c r="H107" i="5"/>
  <c r="J107" i="5" s="1"/>
  <c r="K107" i="5" s="1"/>
  <c r="H109" i="5"/>
  <c r="J109" i="5" s="1"/>
  <c r="K109" i="5" s="1"/>
  <c r="G131" i="5"/>
  <c r="I114" i="5"/>
  <c r="I117" i="5"/>
  <c r="K117" i="5" s="1"/>
  <c r="M117" i="5" s="1"/>
  <c r="I119" i="5"/>
  <c r="K119" i="5" s="1"/>
  <c r="K121" i="5"/>
  <c r="M121" i="5" s="1"/>
  <c r="K122" i="5"/>
  <c r="K123" i="5"/>
  <c r="M123" i="5" s="1"/>
  <c r="K125" i="5"/>
  <c r="M125" i="5" s="1"/>
  <c r="K126" i="5"/>
  <c r="I127" i="5"/>
  <c r="K127" i="5" s="1"/>
  <c r="K128" i="5"/>
  <c r="I129" i="5"/>
  <c r="K129" i="5" s="1"/>
  <c r="K130" i="5"/>
  <c r="M130" i="5" s="1"/>
  <c r="H131" i="5"/>
  <c r="K135" i="5"/>
  <c r="M135" i="5" s="1"/>
  <c r="K136" i="5"/>
  <c r="M136" i="5" s="1"/>
  <c r="K137" i="5"/>
  <c r="I138" i="5"/>
  <c r="K138" i="5" s="1"/>
  <c r="M138" i="5" s="1"/>
  <c r="I140" i="5"/>
  <c r="K140" i="5" s="1"/>
  <c r="I145" i="5"/>
  <c r="K145" i="5" s="1"/>
  <c r="K146" i="5"/>
  <c r="K174" i="5"/>
  <c r="M174" i="5" s="1"/>
  <c r="K175" i="5"/>
  <c r="M175" i="5" s="1"/>
  <c r="K209" i="5"/>
  <c r="M209" i="5" s="1"/>
  <c r="K210" i="5"/>
  <c r="K216" i="5"/>
  <c r="G141" i="5"/>
  <c r="H133" i="5"/>
  <c r="G168" i="5"/>
  <c r="H143" i="5"/>
  <c r="J56" i="5"/>
  <c r="I97" i="5"/>
  <c r="I147" i="5"/>
  <c r="K147" i="5" s="1"/>
  <c r="I150" i="5"/>
  <c r="K150" i="5" s="1"/>
  <c r="I152" i="5"/>
  <c r="K152" i="5" s="1"/>
  <c r="I155" i="5"/>
  <c r="K155" i="5" s="1"/>
  <c r="M155" i="5" s="1"/>
  <c r="I156" i="5"/>
  <c r="K156" i="5" s="1"/>
  <c r="I157" i="5"/>
  <c r="K157" i="5" s="1"/>
  <c r="I158" i="5"/>
  <c r="K158" i="5" s="1"/>
  <c r="M158" i="5" s="1"/>
  <c r="I159" i="5"/>
  <c r="K159" i="5" s="1"/>
  <c r="M159" i="5" s="1"/>
  <c r="I160" i="5"/>
  <c r="K160" i="5" s="1"/>
  <c r="I162" i="5"/>
  <c r="K162" i="5" s="1"/>
  <c r="M162" i="5" s="1"/>
  <c r="I163" i="5"/>
  <c r="K163" i="5" s="1"/>
  <c r="M163" i="5" s="1"/>
  <c r="I164" i="5"/>
  <c r="K164" i="5" s="1"/>
  <c r="M164" i="5" s="1"/>
  <c r="I165" i="5"/>
  <c r="K165" i="5" s="1"/>
  <c r="M165" i="5" s="1"/>
  <c r="I166" i="5"/>
  <c r="K166" i="5" s="1"/>
  <c r="M166" i="5" s="1"/>
  <c r="I167" i="5"/>
  <c r="K167" i="5" s="1"/>
  <c r="I170" i="5"/>
  <c r="I172" i="5"/>
  <c r="K172" i="5" s="1"/>
  <c r="I177" i="5"/>
  <c r="K177" i="5" s="1"/>
  <c r="M177" i="5" s="1"/>
  <c r="I178" i="5"/>
  <c r="K178" i="5" s="1"/>
  <c r="M178" i="5" s="1"/>
  <c r="I179" i="5"/>
  <c r="K179" i="5" s="1"/>
  <c r="I184" i="5"/>
  <c r="K184" i="5" s="1"/>
  <c r="I185" i="5"/>
  <c r="K185" i="5" s="1"/>
  <c r="I188" i="5"/>
  <c r="K188" i="5" s="1"/>
  <c r="I190" i="5"/>
  <c r="K190" i="5" s="1"/>
  <c r="M190" i="5" s="1"/>
  <c r="I191" i="5"/>
  <c r="K191" i="5" s="1"/>
  <c r="M191" i="5" s="1"/>
  <c r="I192" i="5"/>
  <c r="K192" i="5" s="1"/>
  <c r="I195" i="5"/>
  <c r="K195" i="5" s="1"/>
  <c r="M195" i="5" s="1"/>
  <c r="I196" i="5"/>
  <c r="K196" i="5" s="1"/>
  <c r="M196" i="5" s="1"/>
  <c r="I197" i="5"/>
  <c r="K197" i="5" s="1"/>
  <c r="M197" i="5" s="1"/>
  <c r="I198" i="5"/>
  <c r="K198" i="5" s="1"/>
  <c r="M198" i="5" s="1"/>
  <c r="I199" i="5"/>
  <c r="K199" i="5" s="1"/>
  <c r="M199" i="5" s="1"/>
  <c r="I200" i="5"/>
  <c r="K200" i="5" s="1"/>
  <c r="I204" i="5"/>
  <c r="I205" i="5"/>
  <c r="K205" i="5" s="1"/>
  <c r="M205" i="5" s="1"/>
  <c r="I206" i="5"/>
  <c r="K206" i="5" s="1"/>
  <c r="I208" i="5"/>
  <c r="K208" i="5" s="1"/>
  <c r="I211" i="5"/>
  <c r="K211" i="5" s="1"/>
  <c r="I215" i="5"/>
  <c r="K215" i="5" s="1"/>
  <c r="I217" i="5"/>
  <c r="K217" i="5" s="1"/>
  <c r="I219" i="5"/>
  <c r="K219" i="5" s="1"/>
  <c r="M219" i="5" s="1"/>
  <c r="I220" i="5"/>
  <c r="K220" i="5" s="1"/>
  <c r="I223" i="5"/>
  <c r="H170" i="5"/>
  <c r="H204" i="5"/>
  <c r="H223" i="5"/>
  <c r="J75" i="5" l="1"/>
  <c r="J131" i="5"/>
  <c r="J54" i="5"/>
  <c r="M168" i="5"/>
  <c r="G227" i="5"/>
  <c r="J204" i="5"/>
  <c r="J222" i="5" s="1"/>
  <c r="H222" i="5"/>
  <c r="I226" i="5"/>
  <c r="I202" i="5"/>
  <c r="I131" i="5"/>
  <c r="K114" i="5"/>
  <c r="H112" i="5"/>
  <c r="J97" i="5"/>
  <c r="J112" i="5" s="1"/>
  <c r="H95" i="5"/>
  <c r="J77" i="5"/>
  <c r="I54" i="5"/>
  <c r="K29" i="5"/>
  <c r="H26" i="5"/>
  <c r="J9" i="5"/>
  <c r="J26" i="5" s="1"/>
  <c r="M202" i="5"/>
  <c r="M141" i="5"/>
  <c r="H54" i="5"/>
  <c r="H75" i="5"/>
  <c r="K31" i="5"/>
  <c r="M31" i="5" s="1"/>
  <c r="M26" i="5"/>
  <c r="I168" i="5"/>
  <c r="I141" i="5"/>
  <c r="J223" i="5"/>
  <c r="J226" i="5" s="1"/>
  <c r="H226" i="5"/>
  <c r="J170" i="5"/>
  <c r="J202" i="5" s="1"/>
  <c r="H202" i="5"/>
  <c r="I222" i="5"/>
  <c r="K204" i="5"/>
  <c r="I112" i="5"/>
  <c r="J143" i="5"/>
  <c r="H168" i="5"/>
  <c r="J133" i="5"/>
  <c r="H141" i="5"/>
  <c r="I75" i="5"/>
  <c r="K56" i="5"/>
  <c r="I26" i="5"/>
  <c r="K9" i="5"/>
  <c r="K26" i="5" s="1"/>
  <c r="K97" i="5" l="1"/>
  <c r="I227" i="5"/>
  <c r="J141" i="5"/>
  <c r="K133" i="5"/>
  <c r="K141" i="5" s="1"/>
  <c r="J168" i="5"/>
  <c r="K143" i="5"/>
  <c r="K168" i="5" s="1"/>
  <c r="H227" i="5"/>
  <c r="M56" i="5"/>
  <c r="M75" i="5" s="1"/>
  <c r="K75" i="5"/>
  <c r="K112" i="5"/>
  <c r="M97" i="5"/>
  <c r="M112" i="5" s="1"/>
  <c r="K222" i="5"/>
  <c r="M204" i="5"/>
  <c r="M222" i="5" s="1"/>
  <c r="K54" i="5"/>
  <c r="M54" i="5"/>
  <c r="J95" i="5"/>
  <c r="K77" i="5"/>
  <c r="K131" i="5"/>
  <c r="M114" i="5"/>
  <c r="M131" i="5" s="1"/>
  <c r="K170" i="5"/>
  <c r="K202" i="5" s="1"/>
  <c r="K223" i="5"/>
  <c r="K226" i="5" s="1"/>
  <c r="J227" i="5" l="1"/>
  <c r="K95" i="5"/>
  <c r="K227" i="5" s="1"/>
  <c r="M77" i="5"/>
  <c r="M95" i="5" s="1"/>
  <c r="M227" i="5" s="1"/>
</calcChain>
</file>

<file path=xl/sharedStrings.xml><?xml version="1.0" encoding="utf-8"?>
<sst xmlns="http://schemas.openxmlformats.org/spreadsheetml/2006/main" count="264" uniqueCount="183">
  <si>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</si>
  <si>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</si>
  <si>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</si>
  <si>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</si>
  <si>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</si>
  <si>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</si>
  <si>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</si>
  <si>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</si>
  <si>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</si>
  <si>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</si>
  <si>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</si>
  <si>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</si>
  <si>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</si>
  <si>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</si>
  <si>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</si>
  <si>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</si>
  <si>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</si>
  <si>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</si>
  <si>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</si>
  <si>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</si>
  <si>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</si>
  <si>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</si>
  <si>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</si>
  <si>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</si>
  <si>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</si>
  <si>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</si>
  <si>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</si>
  <si>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</si>
  <si>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</si>
  <si>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</si>
  <si>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</si>
  <si>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</si>
  <si>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</si>
  <si>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</si>
  <si>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</si>
  <si>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</si>
  <si>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</si>
  <si>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</si>
  <si>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</si>
  <si>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</si>
  <si>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</si>
  <si>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</si>
  <si>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</si>
  <si>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</si>
  <si>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</si>
  <si>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</si>
  <si>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2017г.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</si>
  <si>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</si>
  <si>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</si>
  <si>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</si>
  <si>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</si>
  <si>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</si>
  <si>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</si>
  <si>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</si>
  <si>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</si>
  <si>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</si>
  <si>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</si>
  <si>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</si>
  <si>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</si>
  <si>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</si>
  <si>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</si>
  <si>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</si>
  <si>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</si>
  <si>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</si>
  <si>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</si>
  <si>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>Итого</t>
  </si>
  <si>
    <t>06.05.20г</t>
  </si>
  <si>
    <t>21.07.20г.</t>
  </si>
  <si>
    <t>05.07.20г.</t>
  </si>
  <si>
    <t>15.07.20г.</t>
  </si>
  <si>
    <t>08.07.19г.</t>
  </si>
  <si>
    <t>22.08.20г.</t>
  </si>
  <si>
    <t>06.08.20г.</t>
  </si>
  <si>
    <t>26.09.20г.</t>
  </si>
  <si>
    <t>27.09.20г.</t>
  </si>
  <si>
    <t>12.09.20г.</t>
  </si>
  <si>
    <t>16.09.20г.</t>
  </si>
  <si>
    <t>03.10.20г.</t>
  </si>
  <si>
    <t>17.10.20г.</t>
  </si>
  <si>
    <t>07.10.20г.</t>
  </si>
  <si>
    <t>15.10.20г.</t>
  </si>
  <si>
    <t>23.10.19г.</t>
  </si>
  <si>
    <t>21.10.20г.</t>
  </si>
  <si>
    <t>27.11.20г.</t>
  </si>
  <si>
    <t>30.11.20г.</t>
  </si>
  <si>
    <t>12.12.20г</t>
  </si>
  <si>
    <t>30.12.20г.</t>
  </si>
  <si>
    <t>05.12.20г.</t>
  </si>
  <si>
    <t>09.06.21</t>
  </si>
  <si>
    <t>12.05.21</t>
  </si>
  <si>
    <t>26.06.21</t>
  </si>
  <si>
    <t>23.06.21г</t>
  </si>
  <si>
    <t>29.06.21г</t>
  </si>
  <si>
    <t>19.06.21г</t>
  </si>
  <si>
    <t>27.06.21</t>
  </si>
  <si>
    <t>24.06.21</t>
  </si>
  <si>
    <t>13.06.21г</t>
  </si>
  <si>
    <t>28.06.21г</t>
  </si>
  <si>
    <t>23.05.21г</t>
  </si>
  <si>
    <t>22.06.21г</t>
  </si>
  <si>
    <t>07.07.21г</t>
  </si>
  <si>
    <t>16.06.21г</t>
  </si>
  <si>
    <t>21.06.21г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</si>
  <si>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</si>
  <si>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</si>
  <si>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</si>
  <si>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</si>
  <si>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</si>
  <si>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</si>
  <si>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18.07.21</t>
  </si>
  <si>
    <t>10.07.21</t>
  </si>
  <si>
    <t>25.07.21</t>
  </si>
  <si>
    <t>01.08.21</t>
  </si>
  <si>
    <t>11.07.21</t>
  </si>
  <si>
    <t>26.07.21</t>
  </si>
  <si>
    <t>13.07.21</t>
  </si>
  <si>
    <t>28.07.21</t>
  </si>
  <si>
    <t>31.07.21</t>
  </si>
  <si>
    <t>02.08.21</t>
  </si>
  <si>
    <t>19.07.21</t>
  </si>
  <si>
    <t>17.07.21</t>
  </si>
  <si>
    <t>по ул Восточная:</t>
  </si>
  <si>
    <t>последняядата оплаты</t>
  </si>
  <si>
    <t>01.08.21г</t>
  </si>
  <si>
    <t>08.08.21г</t>
  </si>
  <si>
    <t>04.09.21г.</t>
  </si>
  <si>
    <t>21.08.21</t>
  </si>
  <si>
    <t>14.08.21г</t>
  </si>
  <si>
    <t>05.08.21</t>
  </si>
  <si>
    <t>09.07.21г</t>
  </si>
  <si>
    <t>10.08.21</t>
  </si>
  <si>
    <t>09.08.21г</t>
  </si>
  <si>
    <t>10.08.21г</t>
  </si>
  <si>
    <t>04.09.21г</t>
  </si>
  <si>
    <t>11.07.21г.</t>
  </si>
  <si>
    <t>07.08.21</t>
  </si>
  <si>
    <t>29.08.21</t>
  </si>
  <si>
    <t>15.08.21</t>
  </si>
  <si>
    <t>04.08.21</t>
  </si>
  <si>
    <t>09.08.21</t>
  </si>
  <si>
    <t>31.08.21</t>
  </si>
  <si>
    <t>14.08.21</t>
  </si>
  <si>
    <t>28.08.21</t>
  </si>
  <si>
    <t>18.08.21</t>
  </si>
  <si>
    <t>26.08.21</t>
  </si>
  <si>
    <t>30.08.21</t>
  </si>
  <si>
    <t>23.08.21</t>
  </si>
  <si>
    <t>24.08.21</t>
  </si>
  <si>
    <t>22.08.21</t>
  </si>
  <si>
    <t>Итого по 7-ой Садовой улице</t>
  </si>
  <si>
    <t>ул.Западная</t>
  </si>
  <si>
    <t>долг на 01.09.21г.</t>
  </si>
  <si>
    <t xml:space="preserve"> сентябрь 2021г.:</t>
  </si>
  <si>
    <t>Предыдущие показания на 01.09.21г</t>
  </si>
  <si>
    <t xml:space="preserve"> Конт-ные пок-ия на 01.10.21г.</t>
  </si>
  <si>
    <t>11.09.21</t>
  </si>
  <si>
    <t>05.09.21г.</t>
  </si>
  <si>
    <t>13.09.21г</t>
  </si>
  <si>
    <t>12.09.21г</t>
  </si>
  <si>
    <t>28.09.21г</t>
  </si>
  <si>
    <t>07.08.21г</t>
  </si>
  <si>
    <t>12.09.21</t>
  </si>
  <si>
    <t>15.08.21г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</si>
  <si>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</si>
  <si>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</si>
  <si>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</si>
  <si>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</si>
  <si>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</si>
  <si>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</si>
  <si>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</si>
  <si>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09.09.21г</t>
  </si>
  <si>
    <t>27.09.21г</t>
  </si>
  <si>
    <t>19.09.21г</t>
  </si>
  <si>
    <t>17.09.21</t>
  </si>
  <si>
    <t>18.09.21</t>
  </si>
  <si>
    <t>10.09.21г</t>
  </si>
  <si>
    <t>22.09.21г</t>
  </si>
  <si>
    <t>23.09.21г</t>
  </si>
  <si>
    <t>558,22</t>
  </si>
  <si>
    <t>07.09.21г</t>
  </si>
  <si>
    <t>15.09.21г</t>
  </si>
  <si>
    <t>06.09.21г</t>
  </si>
  <si>
    <t>01.10.21г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</si>
</sst>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0" fillId="0" borderId="86" xfId="0" applyBorder="1"/>
    <xf numFmtId="0" fontId="10" fillId="3" borderId="33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0" xfId="0" applyBorder="1"/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0" fillId="3" borderId="84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3971925" y="190500"/>
          <a:ext cx="270510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66360" y="3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workbookViewId="0">
      <selection activeCell="G75" sqref="G75"/>
    </sheetView>
  </sheetViews>
  <sheetFormatPr defaultRowHeight="14.4" x14ac:dyDescent="0.3"/>
  <cols>
    <col min="1" max="1" width="4.33203125" customWidth="1"/>
    <col min="2" max="2" width="10.109375" customWidth="1"/>
    <col min="3" max="3" width="13" customWidth="1"/>
    <col min="4" max="4" width="12.88671875" customWidth="1"/>
    <col min="5" max="5" width="10.44140625" customWidth="1"/>
    <col min="6" max="6" width="11.33203125" customWidth="1"/>
    <col min="7" max="7" width="10.88671875" customWidth="1"/>
    <col min="8" max="8" width="10.5546875" customWidth="1"/>
    <col min="9" max="9" width="10.44140625" customWidth="1"/>
    <col min="10" max="10" width="10.88671875" customWidth="1"/>
    <col min="11" max="11" width="10.5546875" customWidth="1"/>
    <col min="12" max="12" width="11.88671875" customWidth="1"/>
    <col min="13" max="13" width="10.6640625" customWidth="1"/>
  </cols>
  <sheetData>
    <row r="3" spans="1:14" ht="32.4" x14ac:dyDescent="0.9">
      <c r="A3" s="219" t="s">
        <v>42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15" thickBot="1" x14ac:dyDescent="0.35">
      <c r="A4" s="220"/>
      <c r="B4" s="220"/>
      <c r="C4" s="279"/>
      <c r="D4" s="279"/>
      <c r="E4" s="220"/>
      <c r="F4" s="220"/>
      <c r="G4" s="220"/>
      <c r="H4" s="220"/>
      <c r="I4" s="220"/>
      <c r="J4" s="220"/>
      <c r="K4" s="220"/>
      <c r="L4" s="220"/>
      <c r="M4" s="220"/>
    </row>
    <row r="5" spans="1:14" ht="16.2" thickBot="1" x14ac:dyDescent="0.35">
      <c r="A5" s="221" t="s">
        <v>45</v>
      </c>
      <c r="B5" s="95"/>
      <c r="C5" s="261" t="s">
        <v>122</v>
      </c>
      <c r="D5" s="261" t="s">
        <v>0</v>
      </c>
      <c r="E5" s="226" t="s">
        <v>34</v>
      </c>
      <c r="F5" s="224"/>
      <c r="G5" s="224"/>
      <c r="H5" s="225"/>
      <c r="I5" s="223" t="s">
        <v>152</v>
      </c>
      <c r="J5" s="226"/>
      <c r="K5" s="226"/>
      <c r="L5" s="223" t="s">
        <v>1</v>
      </c>
      <c r="M5" s="227"/>
    </row>
    <row r="6" spans="1:14" ht="27" thickBot="1" x14ac:dyDescent="0.35">
      <c r="A6" s="222"/>
      <c r="B6" s="205" t="s">
        <v>56</v>
      </c>
      <c r="C6" s="262"/>
      <c r="D6" s="285"/>
      <c r="E6" s="287" t="s">
        <v>154</v>
      </c>
      <c r="F6" s="228" t="s">
        <v>153</v>
      </c>
      <c r="G6" s="230" t="s">
        <v>35</v>
      </c>
      <c r="H6" s="232" t="s">
        <v>105</v>
      </c>
      <c r="I6" s="234" t="s">
        <v>36</v>
      </c>
      <c r="J6" s="235"/>
      <c r="K6" s="89" t="s">
        <v>106</v>
      </c>
      <c r="L6" s="223" t="s">
        <v>31</v>
      </c>
      <c r="M6" s="227"/>
    </row>
    <row r="7" spans="1:14" ht="55.8" thickBot="1" x14ac:dyDescent="0.35">
      <c r="A7" s="284"/>
      <c r="B7" s="27" t="s">
        <v>57</v>
      </c>
      <c r="C7" s="263"/>
      <c r="D7" s="286"/>
      <c r="E7" s="288"/>
      <c r="F7" s="229"/>
      <c r="G7" s="231"/>
      <c r="H7" s="233"/>
      <c r="I7" s="207" t="s">
        <v>32</v>
      </c>
      <c r="J7" s="207" t="s">
        <v>33</v>
      </c>
      <c r="K7" s="206" t="s">
        <v>23</v>
      </c>
      <c r="L7" s="148" t="s">
        <v>151</v>
      </c>
      <c r="M7" s="143" t="s">
        <v>24</v>
      </c>
    </row>
    <row r="8" spans="1:14" ht="28.5" customHeight="1" thickBot="1" x14ac:dyDescent="0.35">
      <c r="A8" s="213"/>
      <c r="B8" s="289" t="s">
        <v>150</v>
      </c>
      <c r="C8" s="289"/>
      <c r="D8" s="289"/>
      <c r="E8" s="201"/>
      <c r="F8" s="201"/>
      <c r="G8" s="201"/>
      <c r="H8" s="201"/>
      <c r="I8" s="201"/>
      <c r="J8" s="201"/>
      <c r="K8" s="201"/>
      <c r="L8" s="202"/>
      <c r="M8" s="212"/>
    </row>
    <row r="9" spans="1:14" ht="16.2" thickBot="1" x14ac:dyDescent="0.35">
      <c r="A9" s="203">
        <v>1</v>
      </c>
      <c r="B9" s="141"/>
      <c r="C9" s="189" t="s">
        <v>155</v>
      </c>
      <c r="D9" s="206">
        <v>1</v>
      </c>
      <c r="E9" s="146">
        <v>8981</v>
      </c>
      <c r="F9" s="146">
        <v>8795</v>
      </c>
      <c r="G9" s="146">
        <f>E9-F9</f>
        <v>186</v>
      </c>
      <c r="H9" s="142">
        <f t="shared" ref="H9:H25" si="0">SUM(G9*8.7/100)</f>
        <v>16.181999999999999</v>
      </c>
      <c r="I9" s="146">
        <f t="shared" ref="I9:J25" si="1">SUM(G9*5.93)</f>
        <v>1102.98</v>
      </c>
      <c r="J9" s="146">
        <f t="shared" si="1"/>
        <v>95.959259999999986</v>
      </c>
      <c r="K9" s="146">
        <f>SUM(I9:J9)</f>
        <v>1198.9392600000001</v>
      </c>
      <c r="L9" s="146"/>
      <c r="M9" s="14">
        <v>1198.94</v>
      </c>
    </row>
    <row r="10" spans="1:14" ht="16.2" thickBot="1" x14ac:dyDescent="0.35">
      <c r="A10" s="203">
        <v>2</v>
      </c>
      <c r="B10" s="141">
        <v>4203.3500000000004</v>
      </c>
      <c r="C10" s="189" t="s">
        <v>71</v>
      </c>
      <c r="D10" s="145" t="s">
        <v>22</v>
      </c>
      <c r="E10" s="146">
        <v>7072</v>
      </c>
      <c r="F10" s="146">
        <v>7017</v>
      </c>
      <c r="G10" s="146">
        <f>E10-F10</f>
        <v>55</v>
      </c>
      <c r="H10" s="142">
        <f t="shared" si="0"/>
        <v>4.7849999999999993</v>
      </c>
      <c r="I10" s="146">
        <f t="shared" si="1"/>
        <v>326.14999999999998</v>
      </c>
      <c r="J10" s="146">
        <f t="shared" si="1"/>
        <v>28.375049999999995</v>
      </c>
      <c r="K10" s="146">
        <f>I10+J10</f>
        <v>354.52504999999996</v>
      </c>
      <c r="L10" s="146"/>
      <c r="M10" s="24">
        <v>0</v>
      </c>
    </row>
    <row r="11" spans="1:14" ht="16.2" thickBot="1" x14ac:dyDescent="0.35">
      <c r="A11" s="136">
        <v>3</v>
      </c>
      <c r="B11" s="135"/>
      <c r="C11" s="172" t="s">
        <v>156</v>
      </c>
      <c r="D11" s="200">
        <v>4</v>
      </c>
      <c r="E11" s="152">
        <v>6751</v>
      </c>
      <c r="F11" s="152">
        <v>6539</v>
      </c>
      <c r="G11" s="153">
        <f>SUM(E11-F11)</f>
        <v>212</v>
      </c>
      <c r="H11" s="154">
        <f t="shared" si="0"/>
        <v>18.443999999999999</v>
      </c>
      <c r="I11" s="153">
        <f t="shared" si="1"/>
        <v>1257.1599999999999</v>
      </c>
      <c r="J11" s="153">
        <f t="shared" si="1"/>
        <v>109.37291999999999</v>
      </c>
      <c r="K11" s="153">
        <f>SUM(I11+J11)</f>
        <v>1366.5329199999999</v>
      </c>
      <c r="L11" s="155"/>
      <c r="M11" s="134">
        <f>SUM(K11+L11)</f>
        <v>1366.5329199999999</v>
      </c>
    </row>
    <row r="12" spans="1:14" ht="16.2" thickBot="1" x14ac:dyDescent="0.35">
      <c r="A12" s="2">
        <v>4</v>
      </c>
      <c r="B12" s="8"/>
      <c r="C12" s="172" t="s">
        <v>48</v>
      </c>
      <c r="D12" s="1">
        <v>5</v>
      </c>
      <c r="E12" s="13">
        <v>166</v>
      </c>
      <c r="F12" s="13">
        <v>166</v>
      </c>
      <c r="G12" s="13">
        <f t="shared" ref="G12:G25" si="2">E12-F12</f>
        <v>0</v>
      </c>
      <c r="H12" s="22">
        <f t="shared" si="0"/>
        <v>0</v>
      </c>
      <c r="I12" s="13">
        <f t="shared" si="1"/>
        <v>0</v>
      </c>
      <c r="J12" s="13">
        <f t="shared" si="1"/>
        <v>0</v>
      </c>
      <c r="K12" s="13">
        <f>SUM(I12+J12)</f>
        <v>0</v>
      </c>
      <c r="L12" s="13">
        <v>12.27</v>
      </c>
      <c r="M12" s="30">
        <v>12.27</v>
      </c>
    </row>
    <row r="13" spans="1:14" ht="16.2" thickBot="1" x14ac:dyDescent="0.35">
      <c r="A13" s="3">
        <v>5</v>
      </c>
      <c r="B13" s="96"/>
      <c r="C13" s="172" t="s">
        <v>49</v>
      </c>
      <c r="D13" s="1">
        <v>8</v>
      </c>
      <c r="E13" s="13">
        <v>1</v>
      </c>
      <c r="F13" s="13">
        <v>1</v>
      </c>
      <c r="G13" s="13">
        <f t="shared" si="2"/>
        <v>0</v>
      </c>
      <c r="H13" s="22">
        <f t="shared" si="0"/>
        <v>0</v>
      </c>
      <c r="I13" s="13">
        <f t="shared" si="1"/>
        <v>0</v>
      </c>
      <c r="J13" s="13">
        <f t="shared" si="1"/>
        <v>0</v>
      </c>
      <c r="K13" s="13">
        <f>SUM(I13+J13)</f>
        <v>0</v>
      </c>
      <c r="L13" s="13">
        <v>1.23</v>
      </c>
      <c r="M13" s="30">
        <v>1.23</v>
      </c>
    </row>
    <row r="14" spans="1:14" ht="16.2" thickBot="1" x14ac:dyDescent="0.35">
      <c r="A14" s="3">
        <v>6</v>
      </c>
      <c r="B14" s="96"/>
      <c r="C14" s="172"/>
      <c r="D14" s="1">
        <v>9</v>
      </c>
      <c r="E14" s="13">
        <v>4</v>
      </c>
      <c r="F14" s="13">
        <v>4</v>
      </c>
      <c r="G14" s="29">
        <f t="shared" si="2"/>
        <v>0</v>
      </c>
      <c r="H14" s="22">
        <f t="shared" si="0"/>
        <v>0</v>
      </c>
      <c r="I14" s="13">
        <f t="shared" si="1"/>
        <v>0</v>
      </c>
      <c r="J14" s="13">
        <f t="shared" si="1"/>
        <v>0</v>
      </c>
      <c r="K14" s="13">
        <v>4</v>
      </c>
      <c r="L14" s="13"/>
      <c r="M14" s="30">
        <v>0</v>
      </c>
    </row>
    <row r="15" spans="1:14" ht="16.2" thickBot="1" x14ac:dyDescent="0.35">
      <c r="A15" s="3">
        <v>7</v>
      </c>
      <c r="B15" s="96"/>
      <c r="C15" s="172" t="s">
        <v>157</v>
      </c>
      <c r="D15" s="1">
        <v>10</v>
      </c>
      <c r="E15" s="13">
        <v>1293</v>
      </c>
      <c r="F15" s="13">
        <v>1257</v>
      </c>
      <c r="G15" s="13">
        <f t="shared" si="2"/>
        <v>36</v>
      </c>
      <c r="H15" s="22">
        <f t="shared" si="0"/>
        <v>3.1319999999999997</v>
      </c>
      <c r="I15" s="13">
        <f t="shared" si="1"/>
        <v>213.48</v>
      </c>
      <c r="J15" s="13">
        <f t="shared" si="1"/>
        <v>18.572759999999999</v>
      </c>
      <c r="K15" s="13">
        <f>SUM(I15+J15)</f>
        <v>232.05275999999998</v>
      </c>
      <c r="L15" s="13"/>
      <c r="M15" s="30">
        <f>SUM(K15+L15-B15)</f>
        <v>232.05275999999998</v>
      </c>
    </row>
    <row r="16" spans="1:14" ht="16.2" thickBot="1" x14ac:dyDescent="0.35">
      <c r="A16" s="3">
        <v>8</v>
      </c>
      <c r="B16" s="96">
        <v>296.51</v>
      </c>
      <c r="C16" s="172" t="s">
        <v>125</v>
      </c>
      <c r="D16" s="1">
        <v>12</v>
      </c>
      <c r="E16" s="13">
        <v>2601</v>
      </c>
      <c r="F16" s="13">
        <v>2395</v>
      </c>
      <c r="G16" s="13">
        <f t="shared" si="2"/>
        <v>206</v>
      </c>
      <c r="H16" s="22">
        <f t="shared" si="0"/>
        <v>17.921999999999997</v>
      </c>
      <c r="I16" s="13">
        <f t="shared" si="1"/>
        <v>1221.58</v>
      </c>
      <c r="J16" s="13">
        <f t="shared" si="1"/>
        <v>106.27745999999998</v>
      </c>
      <c r="K16" s="13">
        <f t="shared" ref="K16:K21" si="3">I16+J16</f>
        <v>1327.8574599999999</v>
      </c>
      <c r="L16" s="13"/>
      <c r="M16" s="112">
        <v>1031.3499999999999</v>
      </c>
    </row>
    <row r="17" spans="1:14" ht="16.2" thickBot="1" x14ac:dyDescent="0.35">
      <c r="A17" s="3">
        <v>9</v>
      </c>
      <c r="B17" s="96"/>
      <c r="C17" s="172" t="s">
        <v>73</v>
      </c>
      <c r="D17" s="1">
        <v>13</v>
      </c>
      <c r="E17" s="13">
        <v>445</v>
      </c>
      <c r="F17" s="13">
        <v>439</v>
      </c>
      <c r="G17" s="13">
        <f t="shared" si="2"/>
        <v>6</v>
      </c>
      <c r="H17" s="22">
        <f t="shared" si="0"/>
        <v>0.52199999999999991</v>
      </c>
      <c r="I17" s="13">
        <f t="shared" si="1"/>
        <v>35.58</v>
      </c>
      <c r="J17" s="13">
        <f t="shared" si="1"/>
        <v>3.0954599999999992</v>
      </c>
      <c r="K17" s="13">
        <f t="shared" si="3"/>
        <v>38.675460000000001</v>
      </c>
      <c r="L17" s="13">
        <v>973.33</v>
      </c>
      <c r="M17" s="30">
        <f>SUM(K17+L17)</f>
        <v>1012.0054600000001</v>
      </c>
    </row>
    <row r="18" spans="1:14" ht="16.2" thickBot="1" x14ac:dyDescent="0.35">
      <c r="A18" s="3">
        <v>10</v>
      </c>
      <c r="B18" s="96"/>
      <c r="C18" s="172" t="s">
        <v>111</v>
      </c>
      <c r="D18" s="1">
        <v>14</v>
      </c>
      <c r="E18" s="13">
        <v>965</v>
      </c>
      <c r="F18" s="13">
        <v>963</v>
      </c>
      <c r="G18" s="13">
        <f t="shared" si="2"/>
        <v>2</v>
      </c>
      <c r="H18" s="22">
        <f t="shared" si="0"/>
        <v>0.17399999999999999</v>
      </c>
      <c r="I18" s="13">
        <f t="shared" si="1"/>
        <v>11.86</v>
      </c>
      <c r="J18" s="13">
        <f t="shared" si="1"/>
        <v>1.03182</v>
      </c>
      <c r="K18" s="13">
        <f t="shared" si="3"/>
        <v>12.891819999999999</v>
      </c>
      <c r="L18" s="147">
        <v>109.58</v>
      </c>
      <c r="M18" s="147">
        <f>SUM(K18:L18)</f>
        <v>122.47181999999999</v>
      </c>
    </row>
    <row r="19" spans="1:14" ht="16.2" thickBot="1" x14ac:dyDescent="0.35">
      <c r="A19" s="3">
        <v>11</v>
      </c>
      <c r="B19" s="96">
        <v>36.74</v>
      </c>
      <c r="C19" s="172" t="s">
        <v>123</v>
      </c>
      <c r="D19" s="1">
        <v>15</v>
      </c>
      <c r="E19" s="13">
        <v>381</v>
      </c>
      <c r="F19" s="13">
        <v>380</v>
      </c>
      <c r="G19" s="13">
        <f t="shared" si="2"/>
        <v>1</v>
      </c>
      <c r="H19" s="22">
        <f t="shared" si="0"/>
        <v>8.6999999999999994E-2</v>
      </c>
      <c r="I19" s="13">
        <f t="shared" si="1"/>
        <v>5.93</v>
      </c>
      <c r="J19" s="13">
        <f t="shared" si="1"/>
        <v>0.51590999999999998</v>
      </c>
      <c r="K19" s="13">
        <f t="shared" si="3"/>
        <v>6.4459099999999996</v>
      </c>
      <c r="L19" s="147"/>
      <c r="M19" s="14">
        <v>0</v>
      </c>
    </row>
    <row r="20" spans="1:14" ht="16.2" thickBot="1" x14ac:dyDescent="0.35">
      <c r="A20" s="3">
        <v>12</v>
      </c>
      <c r="B20" s="96"/>
      <c r="C20" s="172" t="s">
        <v>124</v>
      </c>
      <c r="D20" s="1">
        <v>16</v>
      </c>
      <c r="E20" s="13">
        <v>5702</v>
      </c>
      <c r="F20" s="13">
        <v>5699</v>
      </c>
      <c r="G20" s="13">
        <f t="shared" si="2"/>
        <v>3</v>
      </c>
      <c r="H20" s="22">
        <f t="shared" si="0"/>
        <v>0.26099999999999995</v>
      </c>
      <c r="I20" s="13">
        <f t="shared" si="1"/>
        <v>17.79</v>
      </c>
      <c r="J20" s="13">
        <f t="shared" si="1"/>
        <v>1.5477299999999996</v>
      </c>
      <c r="K20" s="13">
        <f t="shared" si="3"/>
        <v>19.337730000000001</v>
      </c>
      <c r="L20" s="147">
        <v>822.5</v>
      </c>
      <c r="M20" s="14">
        <f>SUM(K20+L20-B20)</f>
        <v>841.83772999999997</v>
      </c>
    </row>
    <row r="21" spans="1:14" ht="16.2" thickBot="1" x14ac:dyDescent="0.35">
      <c r="A21" s="3">
        <v>13</v>
      </c>
      <c r="B21" s="96"/>
      <c r="C21" s="172" t="s">
        <v>113</v>
      </c>
      <c r="D21" s="1">
        <v>17</v>
      </c>
      <c r="E21" s="13">
        <v>321</v>
      </c>
      <c r="F21" s="13">
        <v>320</v>
      </c>
      <c r="G21" s="13">
        <f t="shared" si="2"/>
        <v>1</v>
      </c>
      <c r="H21" s="22">
        <f t="shared" si="0"/>
        <v>8.6999999999999994E-2</v>
      </c>
      <c r="I21" s="13">
        <f t="shared" si="1"/>
        <v>5.93</v>
      </c>
      <c r="J21" s="13">
        <f t="shared" si="1"/>
        <v>0.51590999999999998</v>
      </c>
      <c r="K21" s="13">
        <f t="shared" si="3"/>
        <v>6.4459099999999996</v>
      </c>
      <c r="L21" s="147">
        <v>116.02</v>
      </c>
      <c r="M21" s="14">
        <f>SUM(K21+L21)</f>
        <v>122.46590999999999</v>
      </c>
    </row>
    <row r="22" spans="1:14" ht="16.2" thickBot="1" x14ac:dyDescent="0.35">
      <c r="A22" s="3">
        <v>14</v>
      </c>
      <c r="B22" s="96"/>
      <c r="C22" s="172" t="s">
        <v>47</v>
      </c>
      <c r="D22" s="1">
        <v>19</v>
      </c>
      <c r="E22" s="13">
        <v>2049</v>
      </c>
      <c r="F22" s="13">
        <v>2047</v>
      </c>
      <c r="G22" s="13">
        <f t="shared" si="2"/>
        <v>2</v>
      </c>
      <c r="H22" s="22">
        <f t="shared" si="0"/>
        <v>0.17399999999999999</v>
      </c>
      <c r="I22" s="13">
        <f t="shared" si="1"/>
        <v>11.86</v>
      </c>
      <c r="J22" s="13">
        <f t="shared" si="1"/>
        <v>1.03182</v>
      </c>
      <c r="K22" s="13">
        <f>SUM(I22+J22)</f>
        <v>12.891819999999999</v>
      </c>
      <c r="L22" s="147">
        <v>999.76</v>
      </c>
      <c r="M22" s="14">
        <f>SUM(K22+L22)</f>
        <v>1012.65182</v>
      </c>
      <c r="N22" s="11"/>
    </row>
    <row r="23" spans="1:14" ht="16.2" thickBot="1" x14ac:dyDescent="0.35">
      <c r="A23" s="3">
        <v>15</v>
      </c>
      <c r="B23" s="96"/>
      <c r="C23" s="172" t="s">
        <v>156</v>
      </c>
      <c r="D23" s="1">
        <v>20</v>
      </c>
      <c r="E23" s="13">
        <v>1312</v>
      </c>
      <c r="F23" s="13">
        <v>1178</v>
      </c>
      <c r="G23" s="13">
        <f t="shared" si="2"/>
        <v>134</v>
      </c>
      <c r="H23" s="22">
        <f t="shared" si="0"/>
        <v>11.657999999999999</v>
      </c>
      <c r="I23" s="13">
        <f t="shared" si="1"/>
        <v>794.62</v>
      </c>
      <c r="J23" s="13">
        <f t="shared" si="1"/>
        <v>69.13194</v>
      </c>
      <c r="K23" s="13">
        <f>I23+J23</f>
        <v>863.75193999999999</v>
      </c>
      <c r="L23" s="147"/>
      <c r="M23" s="14">
        <f>SUM(K23+L23)</f>
        <v>863.75193999999999</v>
      </c>
    </row>
    <row r="24" spans="1:14" ht="16.2" thickBot="1" x14ac:dyDescent="0.35">
      <c r="A24" s="3">
        <v>16</v>
      </c>
      <c r="B24" s="96"/>
      <c r="C24" s="172" t="s">
        <v>158</v>
      </c>
      <c r="D24" s="1">
        <v>21</v>
      </c>
      <c r="E24" s="13">
        <v>4427</v>
      </c>
      <c r="F24" s="13">
        <v>4411</v>
      </c>
      <c r="G24" s="13">
        <f t="shared" si="2"/>
        <v>16</v>
      </c>
      <c r="H24" s="22">
        <f t="shared" si="0"/>
        <v>1.3919999999999999</v>
      </c>
      <c r="I24" s="13">
        <f t="shared" si="1"/>
        <v>94.88</v>
      </c>
      <c r="J24" s="13">
        <f t="shared" si="1"/>
        <v>8.2545599999999997</v>
      </c>
      <c r="K24" s="13">
        <f>I24+J24</f>
        <v>103.13455999999999</v>
      </c>
      <c r="L24" s="147"/>
      <c r="M24" s="14">
        <v>103.13</v>
      </c>
    </row>
    <row r="25" spans="1:14" ht="16.2" thickBot="1" x14ac:dyDescent="0.35">
      <c r="A25" s="9">
        <v>17</v>
      </c>
      <c r="B25" s="97">
        <v>125.05</v>
      </c>
      <c r="C25" s="189" t="s">
        <v>159</v>
      </c>
      <c r="D25" s="206">
        <v>22</v>
      </c>
      <c r="E25" s="15">
        <v>3164</v>
      </c>
      <c r="F25" s="15">
        <v>3147</v>
      </c>
      <c r="G25" s="15">
        <f t="shared" si="2"/>
        <v>17</v>
      </c>
      <c r="H25" s="22">
        <f t="shared" si="0"/>
        <v>1.4789999999999999</v>
      </c>
      <c r="I25" s="13">
        <f t="shared" si="1"/>
        <v>100.81</v>
      </c>
      <c r="J25" s="15">
        <f t="shared" si="1"/>
        <v>8.7704699999999995</v>
      </c>
      <c r="K25" s="15">
        <f>I25+J25</f>
        <v>109.58047000000001</v>
      </c>
      <c r="L25" s="16"/>
      <c r="M25" s="146">
        <v>0</v>
      </c>
    </row>
    <row r="26" spans="1:14" ht="16.2" thickBot="1" x14ac:dyDescent="0.35">
      <c r="A26" s="280" t="s">
        <v>107</v>
      </c>
      <c r="B26" s="281"/>
      <c r="C26" s="281"/>
      <c r="D26" s="281"/>
      <c r="E26" s="281"/>
      <c r="F26" s="282"/>
      <c r="G26" s="73">
        <f t="shared" ref="G26:M26" si="4">SUM(G9:G25)</f>
        <v>877</v>
      </c>
      <c r="H26" s="80">
        <f t="shared" si="4"/>
        <v>76.298999999999992</v>
      </c>
      <c r="I26" s="71">
        <f t="shared" si="4"/>
        <v>5200.6100000000006</v>
      </c>
      <c r="J26" s="73">
        <f t="shared" si="4"/>
        <v>452.45306999999997</v>
      </c>
      <c r="K26" s="73">
        <f t="shared" si="4"/>
        <v>5657.0630700000011</v>
      </c>
      <c r="L26" s="73">
        <f t="shared" si="4"/>
        <v>3034.69</v>
      </c>
      <c r="M26" s="73">
        <f t="shared" si="4"/>
        <v>7920.6903600000005</v>
      </c>
    </row>
    <row r="27" spans="1:14" ht="16.2" thickBot="1" x14ac:dyDescent="0.35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83" t="s">
        <v>25</v>
      </c>
      <c r="B28" s="283"/>
      <c r="C28" s="283"/>
      <c r="D28" s="283"/>
      <c r="E28" s="283"/>
      <c r="F28" s="214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8">
        <v>17</v>
      </c>
      <c r="B29" s="117"/>
      <c r="C29" s="169" t="s">
        <v>160</v>
      </c>
      <c r="D29" s="200">
        <v>25</v>
      </c>
      <c r="E29" s="113">
        <v>2881</v>
      </c>
      <c r="F29" s="113">
        <v>2796</v>
      </c>
      <c r="G29" s="30">
        <f>E29-F29</f>
        <v>85</v>
      </c>
      <c r="H29" s="67">
        <f t="shared" ref="H29:H53" si="5">SUM(G29*8.7/100)</f>
        <v>7.3949999999999987</v>
      </c>
      <c r="I29" s="30">
        <f t="shared" ref="I29:J48" si="6">SUM(G29*5.93)</f>
        <v>504.04999999999995</v>
      </c>
      <c r="J29" s="30">
        <f t="shared" si="6"/>
        <v>43.852349999999987</v>
      </c>
      <c r="K29" s="30">
        <f>I29+J29</f>
        <v>547.90234999999996</v>
      </c>
      <c r="L29" s="30">
        <v>483.45</v>
      </c>
      <c r="M29" s="108">
        <v>1031.3499999999999</v>
      </c>
    </row>
    <row r="30" spans="1:14" ht="16.2" thickBot="1" x14ac:dyDescent="0.35">
      <c r="A30" s="3">
        <v>18</v>
      </c>
      <c r="B30" s="106">
        <v>142.46</v>
      </c>
      <c r="C30" s="172" t="s">
        <v>161</v>
      </c>
      <c r="D30" s="200">
        <v>26</v>
      </c>
      <c r="E30" s="14">
        <v>2921</v>
      </c>
      <c r="F30" s="14">
        <v>2859</v>
      </c>
      <c r="G30" s="156">
        <f>E30-F30</f>
        <v>62</v>
      </c>
      <c r="H30" s="157">
        <f t="shared" si="5"/>
        <v>5.3940000000000001</v>
      </c>
      <c r="I30" s="37">
        <f t="shared" si="6"/>
        <v>367.65999999999997</v>
      </c>
      <c r="J30" s="37">
        <f t="shared" si="6"/>
        <v>31.986419999999999</v>
      </c>
      <c r="K30" s="37">
        <f>SUM(I30+J30)</f>
        <v>399.64641999999998</v>
      </c>
      <c r="L30" s="158"/>
      <c r="M30" s="108">
        <v>257.19</v>
      </c>
    </row>
    <row r="31" spans="1:14" ht="16.2" thickBot="1" x14ac:dyDescent="0.35">
      <c r="A31" s="3">
        <v>19</v>
      </c>
      <c r="B31" s="8"/>
      <c r="C31" s="172" t="s">
        <v>162</v>
      </c>
      <c r="D31" s="94" t="s">
        <v>44</v>
      </c>
      <c r="E31" s="13">
        <v>2502</v>
      </c>
      <c r="F31" s="13">
        <v>2178</v>
      </c>
      <c r="G31" s="13">
        <f>E31-F31</f>
        <v>324</v>
      </c>
      <c r="H31" s="22">
        <f t="shared" si="5"/>
        <v>28.187999999999999</v>
      </c>
      <c r="I31" s="13">
        <f t="shared" si="6"/>
        <v>1921.32</v>
      </c>
      <c r="J31" s="13">
        <f t="shared" si="6"/>
        <v>167.15483999999998</v>
      </c>
      <c r="K31" s="13">
        <f>I31+J31</f>
        <v>2088.4748399999999</v>
      </c>
      <c r="L31" s="147">
        <v>6612.22</v>
      </c>
      <c r="M31" s="14">
        <f>SUM(K31+L31)</f>
        <v>8700.6948400000001</v>
      </c>
    </row>
    <row r="32" spans="1:14" ht="16.2" thickBot="1" x14ac:dyDescent="0.35">
      <c r="A32" s="3">
        <v>20</v>
      </c>
      <c r="B32" s="96"/>
      <c r="C32" s="172" t="s">
        <v>163</v>
      </c>
      <c r="D32" s="200">
        <v>27</v>
      </c>
      <c r="E32" s="113">
        <v>4710</v>
      </c>
      <c r="F32" s="113">
        <v>4570</v>
      </c>
      <c r="G32" s="150">
        <f>E32-F32</f>
        <v>140</v>
      </c>
      <c r="H32" s="151">
        <f t="shared" si="5"/>
        <v>12.18</v>
      </c>
      <c r="I32" s="150">
        <f t="shared" si="6"/>
        <v>830.19999999999993</v>
      </c>
      <c r="J32" s="150">
        <f t="shared" si="6"/>
        <v>72.227399999999989</v>
      </c>
      <c r="K32" s="150">
        <f t="shared" ref="K32:K53" si="7">I32+J32</f>
        <v>902.42739999999992</v>
      </c>
      <c r="L32" s="150"/>
      <c r="M32" s="108">
        <f>SUM(K32+L32)</f>
        <v>902.42739999999992</v>
      </c>
    </row>
    <row r="33" spans="1:13" ht="16.2" thickBot="1" x14ac:dyDescent="0.35">
      <c r="A33" s="3">
        <v>21</v>
      </c>
      <c r="B33" s="137"/>
      <c r="C33" s="172" t="s">
        <v>113</v>
      </c>
      <c r="D33" s="200">
        <v>28</v>
      </c>
      <c r="E33" s="14">
        <v>2970</v>
      </c>
      <c r="F33" s="14">
        <v>2923</v>
      </c>
      <c r="G33" s="13">
        <f t="shared" ref="G33:G53" si="8">E33-F33</f>
        <v>47</v>
      </c>
      <c r="H33" s="22">
        <f t="shared" si="5"/>
        <v>4.0889999999999995</v>
      </c>
      <c r="I33" s="13">
        <f t="shared" si="6"/>
        <v>278.70999999999998</v>
      </c>
      <c r="J33" s="13">
        <f t="shared" si="6"/>
        <v>24.247769999999996</v>
      </c>
      <c r="K33" s="13">
        <f t="shared" si="7"/>
        <v>302.95776999999998</v>
      </c>
      <c r="L33" s="147">
        <v>1482.56</v>
      </c>
      <c r="M33" s="14">
        <f>SUM(K33:L33)</f>
        <v>1785.5177699999999</v>
      </c>
    </row>
    <row r="34" spans="1:13" ht="16.2" thickBot="1" x14ac:dyDescent="0.35">
      <c r="A34" s="3">
        <v>22</v>
      </c>
      <c r="B34" s="96">
        <v>71.55</v>
      </c>
      <c r="C34" s="172" t="s">
        <v>126</v>
      </c>
      <c r="D34" s="200">
        <v>29</v>
      </c>
      <c r="E34" s="14">
        <v>2281</v>
      </c>
      <c r="F34" s="14">
        <v>2252</v>
      </c>
      <c r="G34" s="13">
        <f t="shared" si="8"/>
        <v>29</v>
      </c>
      <c r="H34" s="22">
        <f t="shared" si="5"/>
        <v>2.5229999999999997</v>
      </c>
      <c r="I34" s="13">
        <f t="shared" si="6"/>
        <v>171.97</v>
      </c>
      <c r="J34" s="13">
        <f t="shared" si="6"/>
        <v>14.961389999999998</v>
      </c>
      <c r="K34" s="13">
        <f t="shared" si="7"/>
        <v>186.93138999999999</v>
      </c>
      <c r="L34" s="147"/>
      <c r="M34" s="14">
        <v>115.38</v>
      </c>
    </row>
    <row r="35" spans="1:13" ht="16.2" thickBot="1" x14ac:dyDescent="0.35">
      <c r="A35" s="3">
        <v>23</v>
      </c>
      <c r="B35" s="96"/>
      <c r="C35" s="172" t="s">
        <v>85</v>
      </c>
      <c r="D35" s="200">
        <v>30</v>
      </c>
      <c r="E35" s="14">
        <v>1385</v>
      </c>
      <c r="F35" s="14">
        <v>1385</v>
      </c>
      <c r="G35" s="13">
        <f t="shared" si="8"/>
        <v>0</v>
      </c>
      <c r="H35" s="22">
        <f t="shared" si="5"/>
        <v>0</v>
      </c>
      <c r="I35" s="13">
        <f t="shared" si="6"/>
        <v>0</v>
      </c>
      <c r="J35" s="13">
        <f t="shared" si="6"/>
        <v>0</v>
      </c>
      <c r="K35" s="13">
        <f t="shared" si="7"/>
        <v>0</v>
      </c>
      <c r="L35" s="147">
        <v>141.81</v>
      </c>
      <c r="M35" s="14">
        <f t="shared" ref="M35:M41" si="9">SUM(K35+L35)</f>
        <v>141.81</v>
      </c>
    </row>
    <row r="36" spans="1:13" ht="16.2" thickBot="1" x14ac:dyDescent="0.35">
      <c r="A36" s="3">
        <v>24</v>
      </c>
      <c r="B36" s="96">
        <v>1418.1</v>
      </c>
      <c r="C36" s="172" t="s">
        <v>159</v>
      </c>
      <c r="D36" s="200">
        <v>31</v>
      </c>
      <c r="E36" s="14">
        <v>6396</v>
      </c>
      <c r="F36" s="14">
        <v>6056</v>
      </c>
      <c r="G36" s="13">
        <f t="shared" si="8"/>
        <v>340</v>
      </c>
      <c r="H36" s="22">
        <f t="shared" si="5"/>
        <v>29.579999999999995</v>
      </c>
      <c r="I36" s="13">
        <f t="shared" si="6"/>
        <v>2016.1999999999998</v>
      </c>
      <c r="J36" s="13">
        <f t="shared" si="6"/>
        <v>175.40939999999995</v>
      </c>
      <c r="K36" s="13">
        <f t="shared" si="7"/>
        <v>2191.6093999999998</v>
      </c>
      <c r="L36" s="147"/>
      <c r="M36" s="14">
        <v>0</v>
      </c>
    </row>
    <row r="37" spans="1:13" ht="16.2" thickBot="1" x14ac:dyDescent="0.35">
      <c r="A37" s="3">
        <v>25</v>
      </c>
      <c r="B37" s="96"/>
      <c r="C37" s="172" t="s">
        <v>79</v>
      </c>
      <c r="D37" s="200">
        <v>33</v>
      </c>
      <c r="E37" s="14">
        <v>733</v>
      </c>
      <c r="F37" s="14">
        <v>730</v>
      </c>
      <c r="G37" s="13">
        <f t="shared" si="8"/>
        <v>3</v>
      </c>
      <c r="H37" s="22">
        <f t="shared" si="5"/>
        <v>0.26099999999999995</v>
      </c>
      <c r="I37" s="13">
        <f t="shared" si="6"/>
        <v>17.79</v>
      </c>
      <c r="J37" s="13">
        <f t="shared" si="6"/>
        <v>1.5477299999999996</v>
      </c>
      <c r="K37" s="13">
        <f t="shared" si="7"/>
        <v>19.337730000000001</v>
      </c>
      <c r="L37" s="147">
        <v>1933.77</v>
      </c>
      <c r="M37" s="14">
        <f t="shared" si="9"/>
        <v>1953.1077299999999</v>
      </c>
    </row>
    <row r="38" spans="1:13" ht="16.2" thickBot="1" x14ac:dyDescent="0.35">
      <c r="A38" s="3">
        <v>26</v>
      </c>
      <c r="B38" s="96">
        <v>238.5</v>
      </c>
      <c r="C38" s="172" t="s">
        <v>157</v>
      </c>
      <c r="D38" s="200">
        <v>35</v>
      </c>
      <c r="E38" s="14">
        <v>39419</v>
      </c>
      <c r="F38" s="14">
        <v>39081</v>
      </c>
      <c r="G38" s="13">
        <f t="shared" si="8"/>
        <v>338</v>
      </c>
      <c r="H38" s="22">
        <f t="shared" si="5"/>
        <v>29.405999999999999</v>
      </c>
      <c r="I38" s="13">
        <f t="shared" si="6"/>
        <v>2004.34</v>
      </c>
      <c r="J38" s="13">
        <f t="shared" si="6"/>
        <v>174.37757999999999</v>
      </c>
      <c r="K38" s="13">
        <f t="shared" si="7"/>
        <v>2178.71758</v>
      </c>
      <c r="L38" s="147"/>
      <c r="M38" s="14">
        <f>SUM(K38+L38-B38)</f>
        <v>1940.21758</v>
      </c>
    </row>
    <row r="39" spans="1:13" ht="16.2" thickBot="1" x14ac:dyDescent="0.35">
      <c r="A39" s="3">
        <v>27</v>
      </c>
      <c r="B39" s="96">
        <v>70.260000000000005</v>
      </c>
      <c r="C39" s="172" t="s">
        <v>157</v>
      </c>
      <c r="D39" s="200">
        <v>37</v>
      </c>
      <c r="E39" s="14">
        <v>8872</v>
      </c>
      <c r="F39" s="14">
        <v>8626</v>
      </c>
      <c r="G39" s="13">
        <f t="shared" si="8"/>
        <v>246</v>
      </c>
      <c r="H39" s="22">
        <f t="shared" si="5"/>
        <v>21.401999999999997</v>
      </c>
      <c r="I39" s="13">
        <f t="shared" si="6"/>
        <v>1458.78</v>
      </c>
      <c r="J39" s="13">
        <f t="shared" si="6"/>
        <v>126.91385999999999</v>
      </c>
      <c r="K39" s="13">
        <f t="shared" si="7"/>
        <v>1585.6938599999999</v>
      </c>
      <c r="L39" s="147"/>
      <c r="M39" s="14">
        <f>SUM(K39+L39-B39)</f>
        <v>1515.4338599999999</v>
      </c>
    </row>
    <row r="40" spans="1:13" ht="16.2" thickBot="1" x14ac:dyDescent="0.35">
      <c r="A40" s="3">
        <v>28</v>
      </c>
      <c r="B40" s="96"/>
      <c r="C40" s="172" t="s">
        <v>114</v>
      </c>
      <c r="D40" s="200">
        <v>38</v>
      </c>
      <c r="E40" s="14">
        <v>1344</v>
      </c>
      <c r="F40" s="14">
        <v>1275</v>
      </c>
      <c r="G40" s="13">
        <f t="shared" si="8"/>
        <v>69</v>
      </c>
      <c r="H40" s="22">
        <f t="shared" si="5"/>
        <v>6.0029999999999992</v>
      </c>
      <c r="I40" s="13">
        <f t="shared" si="6"/>
        <v>409.16999999999996</v>
      </c>
      <c r="J40" s="13">
        <f t="shared" si="6"/>
        <v>35.597789999999996</v>
      </c>
      <c r="K40" s="13">
        <f t="shared" si="7"/>
        <v>444.76778999999993</v>
      </c>
      <c r="L40" s="147">
        <v>1764.89</v>
      </c>
      <c r="M40" s="14">
        <f t="shared" si="9"/>
        <v>2209.6577900000002</v>
      </c>
    </row>
    <row r="41" spans="1:13" ht="16.2" thickBot="1" x14ac:dyDescent="0.35">
      <c r="A41" s="3">
        <v>29</v>
      </c>
      <c r="B41" s="96"/>
      <c r="C41" s="172" t="s">
        <v>127</v>
      </c>
      <c r="D41" s="200" t="s">
        <v>2</v>
      </c>
      <c r="E41" s="14">
        <v>742</v>
      </c>
      <c r="F41" s="14">
        <v>707</v>
      </c>
      <c r="G41" s="13">
        <f t="shared" si="8"/>
        <v>35</v>
      </c>
      <c r="H41" s="22">
        <f t="shared" si="5"/>
        <v>3.0449999999999999</v>
      </c>
      <c r="I41" s="15">
        <f t="shared" si="6"/>
        <v>207.54999999999998</v>
      </c>
      <c r="J41" s="13">
        <f t="shared" si="6"/>
        <v>18.056849999999997</v>
      </c>
      <c r="K41" s="13">
        <f t="shared" si="7"/>
        <v>225.60684999999998</v>
      </c>
      <c r="L41" s="147">
        <v>148.25</v>
      </c>
      <c r="M41" s="14">
        <f t="shared" si="9"/>
        <v>373.85685000000001</v>
      </c>
    </row>
    <row r="42" spans="1:13" ht="16.2" thickBot="1" x14ac:dyDescent="0.35">
      <c r="A42" s="3">
        <v>30</v>
      </c>
      <c r="B42" s="96">
        <v>1.25</v>
      </c>
      <c r="C42" s="172" t="s">
        <v>128</v>
      </c>
      <c r="D42" s="200">
        <v>41</v>
      </c>
      <c r="E42" s="14">
        <v>1153</v>
      </c>
      <c r="F42" s="14">
        <v>1148</v>
      </c>
      <c r="G42" s="13">
        <f t="shared" si="8"/>
        <v>5</v>
      </c>
      <c r="H42" s="22">
        <f t="shared" si="5"/>
        <v>0.435</v>
      </c>
      <c r="I42" s="30">
        <f t="shared" si="6"/>
        <v>29.65</v>
      </c>
      <c r="J42" s="29">
        <f t="shared" si="6"/>
        <v>2.5795499999999998</v>
      </c>
      <c r="K42" s="13">
        <f t="shared" si="7"/>
        <v>32.229549999999996</v>
      </c>
      <c r="L42" s="147"/>
      <c r="M42" s="14">
        <v>0</v>
      </c>
    </row>
    <row r="43" spans="1:13" ht="16.2" thickBot="1" x14ac:dyDescent="0.35">
      <c r="A43" s="3">
        <v>31</v>
      </c>
      <c r="B43" s="96">
        <v>148.65</v>
      </c>
      <c r="C43" s="172" t="s">
        <v>129</v>
      </c>
      <c r="D43" s="200" t="s">
        <v>3</v>
      </c>
      <c r="E43" s="14">
        <v>2033</v>
      </c>
      <c r="F43" s="14">
        <v>1997</v>
      </c>
      <c r="G43" s="13">
        <f t="shared" si="8"/>
        <v>36</v>
      </c>
      <c r="H43" s="23">
        <f t="shared" si="5"/>
        <v>3.1319999999999997</v>
      </c>
      <c r="I43" s="30">
        <f t="shared" si="6"/>
        <v>213.48</v>
      </c>
      <c r="J43" s="29">
        <f t="shared" si="6"/>
        <v>18.572759999999999</v>
      </c>
      <c r="K43" s="13">
        <f t="shared" si="7"/>
        <v>232.05275999999998</v>
      </c>
      <c r="L43" s="147"/>
      <c r="M43" s="14">
        <v>76.2</v>
      </c>
    </row>
    <row r="44" spans="1:13" ht="16.2" thickBot="1" x14ac:dyDescent="0.35">
      <c r="A44" s="4">
        <v>32</v>
      </c>
      <c r="B44" s="98"/>
      <c r="C44" s="196" t="s">
        <v>157</v>
      </c>
      <c r="D44" s="57" t="s">
        <v>4</v>
      </c>
      <c r="E44" s="33">
        <v>18898</v>
      </c>
      <c r="F44" s="33">
        <v>18783</v>
      </c>
      <c r="G44" s="32">
        <f t="shared" si="8"/>
        <v>115</v>
      </c>
      <c r="H44" s="67">
        <f t="shared" si="5"/>
        <v>10.004999999999999</v>
      </c>
      <c r="I44" s="42">
        <f t="shared" si="6"/>
        <v>681.94999999999993</v>
      </c>
      <c r="J44" s="34">
        <f t="shared" si="6"/>
        <v>59.329649999999994</v>
      </c>
      <c r="K44" s="35">
        <f t="shared" si="7"/>
        <v>741.27964999999995</v>
      </c>
      <c r="L44" s="147">
        <v>19.98</v>
      </c>
      <c r="M44" s="14">
        <f>SUM(K44+L44)</f>
        <v>761.25964999999997</v>
      </c>
    </row>
    <row r="45" spans="1:13" ht="16.2" thickBot="1" x14ac:dyDescent="0.35">
      <c r="A45" s="5">
        <v>33</v>
      </c>
      <c r="B45" s="99"/>
      <c r="C45" s="194" t="s">
        <v>164</v>
      </c>
      <c r="D45" s="58">
        <v>46</v>
      </c>
      <c r="E45" s="37">
        <v>2869</v>
      </c>
      <c r="F45" s="37">
        <v>2769</v>
      </c>
      <c r="G45" s="36">
        <f t="shared" si="8"/>
        <v>100</v>
      </c>
      <c r="H45" s="114">
        <f t="shared" si="5"/>
        <v>8.6999999999999993</v>
      </c>
      <c r="I45" s="30">
        <f t="shared" si="6"/>
        <v>593</v>
      </c>
      <c r="J45" s="36">
        <f t="shared" si="6"/>
        <v>51.590999999999994</v>
      </c>
      <c r="K45" s="26">
        <f t="shared" si="7"/>
        <v>644.59100000000001</v>
      </c>
      <c r="L45" s="147"/>
      <c r="M45" s="14">
        <f>SUM(K45+L45)</f>
        <v>644.59100000000001</v>
      </c>
    </row>
    <row r="46" spans="1:13" ht="16.2" thickBot="1" x14ac:dyDescent="0.35">
      <c r="A46" s="3">
        <v>34</v>
      </c>
      <c r="B46" s="96"/>
      <c r="C46" s="195" t="s">
        <v>131</v>
      </c>
      <c r="D46" s="59" t="s">
        <v>5</v>
      </c>
      <c r="E46" s="38">
        <v>1305</v>
      </c>
      <c r="F46" s="38">
        <v>1304</v>
      </c>
      <c r="G46" s="13">
        <f t="shared" si="8"/>
        <v>1</v>
      </c>
      <c r="H46" s="115">
        <f t="shared" si="5"/>
        <v>8.6999999999999994E-2</v>
      </c>
      <c r="I46" s="29">
        <f t="shared" si="6"/>
        <v>5.93</v>
      </c>
      <c r="J46" s="25">
        <f t="shared" si="6"/>
        <v>0.51590999999999998</v>
      </c>
      <c r="K46" s="26">
        <f t="shared" si="7"/>
        <v>6.4459099999999996</v>
      </c>
      <c r="L46" s="147">
        <v>13.53</v>
      </c>
      <c r="M46" s="14">
        <f>SUM(K46+L46)</f>
        <v>19.975909999999999</v>
      </c>
    </row>
    <row r="47" spans="1:13" ht="16.2" thickBot="1" x14ac:dyDescent="0.35">
      <c r="A47" s="3">
        <v>35</v>
      </c>
      <c r="B47" s="96"/>
      <c r="C47" s="172" t="s">
        <v>157</v>
      </c>
      <c r="D47" s="144">
        <v>49</v>
      </c>
      <c r="E47" s="147">
        <v>904</v>
      </c>
      <c r="F47" s="147">
        <v>877</v>
      </c>
      <c r="G47" s="113">
        <f t="shared" si="8"/>
        <v>27</v>
      </c>
      <c r="H47" s="116">
        <f t="shared" si="5"/>
        <v>2.3489999999999998</v>
      </c>
      <c r="I47" s="29">
        <f t="shared" si="6"/>
        <v>160.10999999999999</v>
      </c>
      <c r="J47" s="25">
        <f t="shared" si="6"/>
        <v>13.929569999999998</v>
      </c>
      <c r="K47" s="26">
        <f t="shared" si="7"/>
        <v>174.03956999999997</v>
      </c>
      <c r="L47" s="147">
        <v>2296.6799999999998</v>
      </c>
      <c r="M47" s="14">
        <f>SUM(K47+L47)</f>
        <v>2470.7195699999997</v>
      </c>
    </row>
    <row r="48" spans="1:13" ht="16.2" thickBot="1" x14ac:dyDescent="0.35">
      <c r="A48" s="3">
        <v>36</v>
      </c>
      <c r="B48" s="96">
        <v>1193.78</v>
      </c>
      <c r="C48" s="172" t="s">
        <v>92</v>
      </c>
      <c r="D48" s="200" t="s">
        <v>6</v>
      </c>
      <c r="E48" s="14">
        <v>1106</v>
      </c>
      <c r="F48" s="14">
        <v>1099</v>
      </c>
      <c r="G48" s="13">
        <f t="shared" si="8"/>
        <v>7</v>
      </c>
      <c r="H48" s="22">
        <f t="shared" si="5"/>
        <v>0.60899999999999987</v>
      </c>
      <c r="I48" s="13">
        <f t="shared" si="6"/>
        <v>41.51</v>
      </c>
      <c r="J48" s="25">
        <f t="shared" si="6"/>
        <v>3.6113699999999991</v>
      </c>
      <c r="K48" s="26">
        <f t="shared" si="7"/>
        <v>45.121369999999999</v>
      </c>
      <c r="L48" s="147"/>
      <c r="M48" s="14">
        <v>0</v>
      </c>
    </row>
    <row r="49" spans="1:14" ht="16.2" thickBot="1" x14ac:dyDescent="0.35">
      <c r="A49" s="3">
        <v>37</v>
      </c>
      <c r="B49" s="96"/>
      <c r="C49" s="172" t="s">
        <v>132</v>
      </c>
      <c r="D49" s="200" t="s">
        <v>7</v>
      </c>
      <c r="E49" s="14">
        <v>4022</v>
      </c>
      <c r="F49" s="14">
        <v>3982</v>
      </c>
      <c r="G49" s="13">
        <f t="shared" si="8"/>
        <v>40</v>
      </c>
      <c r="H49" s="22">
        <f t="shared" si="5"/>
        <v>3.48</v>
      </c>
      <c r="I49" s="13">
        <f>SUM(G49*5.93)</f>
        <v>237.2</v>
      </c>
      <c r="J49" s="25">
        <f>SUM(H49*5-3)</f>
        <v>14.399999999999999</v>
      </c>
      <c r="K49" s="26">
        <f t="shared" si="7"/>
        <v>251.6</v>
      </c>
      <c r="L49" s="147">
        <v>36.24</v>
      </c>
      <c r="M49" s="14">
        <v>257.83999999999997</v>
      </c>
    </row>
    <row r="50" spans="1:14" ht="16.2" thickBot="1" x14ac:dyDescent="0.35">
      <c r="A50" s="3">
        <v>38</v>
      </c>
      <c r="B50" s="96"/>
      <c r="C50" s="172" t="s">
        <v>114</v>
      </c>
      <c r="D50" s="200" t="s">
        <v>8</v>
      </c>
      <c r="E50" s="14">
        <v>2099</v>
      </c>
      <c r="F50" s="14">
        <v>2004</v>
      </c>
      <c r="G50" s="13">
        <f t="shared" si="8"/>
        <v>95</v>
      </c>
      <c r="H50" s="22">
        <f t="shared" si="5"/>
        <v>8.2649999999999988</v>
      </c>
      <c r="I50" s="13">
        <f>SUM(G50*5.93)</f>
        <v>563.35</v>
      </c>
      <c r="J50" s="13">
        <f>SUM(H50*5.93)</f>
        <v>49.011449999999989</v>
      </c>
      <c r="K50" s="13">
        <f t="shared" si="7"/>
        <v>612.36144999999999</v>
      </c>
      <c r="L50" s="147">
        <v>450.57</v>
      </c>
      <c r="M50" s="14">
        <v>1062.93</v>
      </c>
      <c r="N50" s="11"/>
    </row>
    <row r="51" spans="1:14" ht="16.2" thickBot="1" x14ac:dyDescent="0.35">
      <c r="A51" s="3">
        <v>39</v>
      </c>
      <c r="B51" s="96"/>
      <c r="C51" s="172" t="s">
        <v>133</v>
      </c>
      <c r="D51" s="200">
        <v>56</v>
      </c>
      <c r="E51" s="14">
        <v>9324</v>
      </c>
      <c r="F51" s="14">
        <v>8768</v>
      </c>
      <c r="G51" s="13">
        <f t="shared" si="8"/>
        <v>556</v>
      </c>
      <c r="H51" s="22">
        <f t="shared" si="5"/>
        <v>48.372</v>
      </c>
      <c r="I51" s="13">
        <f>SUM(G51*5.93)</f>
        <v>3297.08</v>
      </c>
      <c r="J51" s="13">
        <f>SUM(H51*5.93)</f>
        <v>286.84595999999999</v>
      </c>
      <c r="K51" s="13">
        <f t="shared" si="7"/>
        <v>3583.92596</v>
      </c>
      <c r="L51" s="147"/>
      <c r="M51" s="14">
        <v>3583.93</v>
      </c>
    </row>
    <row r="52" spans="1:14" ht="16.2" thickBot="1" x14ac:dyDescent="0.35">
      <c r="A52" s="3">
        <v>40</v>
      </c>
      <c r="B52" s="96"/>
      <c r="C52" s="172" t="s">
        <v>134</v>
      </c>
      <c r="D52" s="200">
        <v>60</v>
      </c>
      <c r="E52" s="14">
        <v>3762</v>
      </c>
      <c r="F52" s="14">
        <v>3688</v>
      </c>
      <c r="G52" s="13">
        <f t="shared" si="8"/>
        <v>74</v>
      </c>
      <c r="H52" s="22">
        <f t="shared" si="5"/>
        <v>6.4379999999999997</v>
      </c>
      <c r="I52" s="13">
        <f>SUM(G52*5.93)</f>
        <v>438.82</v>
      </c>
      <c r="J52" s="13">
        <f>SUM(H52*5.93)</f>
        <v>38.177339999999994</v>
      </c>
      <c r="K52" s="13">
        <f t="shared" si="7"/>
        <v>476.99734000000001</v>
      </c>
      <c r="L52" s="147">
        <v>1456.77</v>
      </c>
      <c r="M52" s="14">
        <f>SUM(K52-B52+L52)</f>
        <v>1933.7673399999999</v>
      </c>
    </row>
    <row r="53" spans="1:14" ht="16.2" thickBot="1" x14ac:dyDescent="0.35">
      <c r="A53" s="9">
        <v>41</v>
      </c>
      <c r="B53" s="138">
        <v>241.08</v>
      </c>
      <c r="C53" s="189" t="s">
        <v>88</v>
      </c>
      <c r="D53" s="204">
        <v>61</v>
      </c>
      <c r="E53" s="146">
        <v>1591</v>
      </c>
      <c r="F53" s="146">
        <v>1586</v>
      </c>
      <c r="G53" s="15">
        <f t="shared" si="8"/>
        <v>5</v>
      </c>
      <c r="H53" s="22">
        <f t="shared" si="5"/>
        <v>0.435</v>
      </c>
      <c r="I53" s="13">
        <f>SUM(G53*5.93)</f>
        <v>29.65</v>
      </c>
      <c r="J53" s="15">
        <f>SUM(H53*5.93)</f>
        <v>2.5795499999999998</v>
      </c>
      <c r="K53" s="15">
        <f t="shared" si="7"/>
        <v>32.229549999999996</v>
      </c>
      <c r="L53" s="16"/>
      <c r="M53" s="146">
        <v>0</v>
      </c>
    </row>
    <row r="54" spans="1:14" ht="16.2" thickBot="1" x14ac:dyDescent="0.35">
      <c r="A54" s="236" t="s">
        <v>108</v>
      </c>
      <c r="B54" s="272"/>
      <c r="C54" s="272"/>
      <c r="D54" s="272"/>
      <c r="E54" s="272"/>
      <c r="F54" s="273"/>
      <c r="G54" s="73">
        <f t="shared" ref="G54:M54" si="10">SUM(G29:G53)</f>
        <v>2779</v>
      </c>
      <c r="H54" s="74">
        <f t="shared" si="10"/>
        <v>241.77299999999991</v>
      </c>
      <c r="I54" s="71">
        <f t="shared" si="10"/>
        <v>16479.47</v>
      </c>
      <c r="J54" s="73">
        <f t="shared" si="10"/>
        <v>1427.47749</v>
      </c>
      <c r="K54" s="73">
        <f t="shared" si="10"/>
        <v>17906.947490000002</v>
      </c>
      <c r="L54" s="73">
        <f t="shared" si="10"/>
        <v>16840.719999999998</v>
      </c>
      <c r="M54" s="73">
        <f t="shared" si="10"/>
        <v>31737.857290000004</v>
      </c>
    </row>
    <row r="55" spans="1:14" ht="20.399999999999999" x14ac:dyDescent="0.3">
      <c r="A55" s="237" t="s">
        <v>26</v>
      </c>
      <c r="B55" s="238"/>
      <c r="C55" s="238"/>
      <c r="D55" s="238"/>
      <c r="E55" s="238"/>
      <c r="F55" s="238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05">
        <v>533.08000000000004</v>
      </c>
      <c r="C56" s="188" t="s">
        <v>165</v>
      </c>
      <c r="D56" s="79">
        <v>65</v>
      </c>
      <c r="E56" s="65">
        <v>10779</v>
      </c>
      <c r="F56" s="65">
        <v>10392</v>
      </c>
      <c r="G56" s="75">
        <f t="shared" ref="G56:G74" si="11">E56-F56</f>
        <v>387</v>
      </c>
      <c r="H56" s="68">
        <f t="shared" ref="H56:H74" si="12">SUM(G56*8.7/100)</f>
        <v>33.668999999999997</v>
      </c>
      <c r="I56" s="75">
        <f t="shared" ref="I56:J74" si="13">SUM(G56*5.93)</f>
        <v>2294.91</v>
      </c>
      <c r="J56" s="75">
        <f t="shared" si="13"/>
        <v>199.65716999999998</v>
      </c>
      <c r="K56" s="75">
        <f t="shared" ref="K56:K74" si="14">I56+J56</f>
        <v>2494.5671699999998</v>
      </c>
      <c r="L56" s="65"/>
      <c r="M56" s="65">
        <f>SUM(K56-B56)</f>
        <v>1961.4871699999999</v>
      </c>
    </row>
    <row r="57" spans="1:14" ht="16.2" thickBot="1" x14ac:dyDescent="0.35">
      <c r="A57" s="3">
        <v>43</v>
      </c>
      <c r="B57" s="106">
        <v>429.26</v>
      </c>
      <c r="C57" s="172" t="s">
        <v>94</v>
      </c>
      <c r="D57" s="200">
        <v>69</v>
      </c>
      <c r="E57" s="14">
        <v>305</v>
      </c>
      <c r="F57" s="14">
        <v>304</v>
      </c>
      <c r="G57" s="13">
        <f t="shared" si="11"/>
        <v>1</v>
      </c>
      <c r="H57" s="22">
        <f t="shared" si="12"/>
        <v>8.6999999999999994E-2</v>
      </c>
      <c r="I57" s="13">
        <f t="shared" si="13"/>
        <v>5.93</v>
      </c>
      <c r="J57" s="13">
        <f t="shared" si="13"/>
        <v>0.51590999999999998</v>
      </c>
      <c r="K57" s="13">
        <f t="shared" si="14"/>
        <v>6.4459099999999996</v>
      </c>
      <c r="L57" s="147"/>
      <c r="M57" s="14">
        <v>0</v>
      </c>
    </row>
    <row r="58" spans="1:14" ht="16.2" thickBot="1" x14ac:dyDescent="0.35">
      <c r="A58" s="3">
        <v>44</v>
      </c>
      <c r="B58" s="96">
        <v>3158.95</v>
      </c>
      <c r="C58" s="172" t="s">
        <v>94</v>
      </c>
      <c r="D58" s="200" t="s">
        <v>9</v>
      </c>
      <c r="E58" s="14">
        <v>2351</v>
      </c>
      <c r="F58" s="14">
        <v>2351</v>
      </c>
      <c r="G58" s="13">
        <f t="shared" si="11"/>
        <v>0</v>
      </c>
      <c r="H58" s="22">
        <f t="shared" si="12"/>
        <v>0</v>
      </c>
      <c r="I58" s="13">
        <f t="shared" si="13"/>
        <v>0</v>
      </c>
      <c r="J58" s="13">
        <f t="shared" si="13"/>
        <v>0</v>
      </c>
      <c r="K58" s="13">
        <f t="shared" si="14"/>
        <v>0</v>
      </c>
      <c r="L58" s="147"/>
      <c r="M58" s="14">
        <v>0</v>
      </c>
    </row>
    <row r="59" spans="1:14" ht="16.2" thickBot="1" x14ac:dyDescent="0.35">
      <c r="A59" s="3">
        <v>45</v>
      </c>
      <c r="B59" s="96"/>
      <c r="C59" s="172" t="s">
        <v>166</v>
      </c>
      <c r="D59" s="200">
        <v>70</v>
      </c>
      <c r="E59" s="14">
        <v>8585</v>
      </c>
      <c r="F59" s="14">
        <v>8425</v>
      </c>
      <c r="G59" s="13">
        <f t="shared" si="11"/>
        <v>160</v>
      </c>
      <c r="H59" s="22">
        <f t="shared" si="12"/>
        <v>13.92</v>
      </c>
      <c r="I59" s="32">
        <f t="shared" si="13"/>
        <v>948.8</v>
      </c>
      <c r="J59" s="13">
        <f t="shared" si="13"/>
        <v>82.545599999999993</v>
      </c>
      <c r="K59" s="13">
        <f t="shared" si="14"/>
        <v>1031.3455999999999</v>
      </c>
      <c r="L59" s="147"/>
      <c r="M59" s="14">
        <f>SUM(K59+L59)</f>
        <v>1031.3455999999999</v>
      </c>
    </row>
    <row r="60" spans="1:14" ht="16.2" thickBot="1" x14ac:dyDescent="0.35">
      <c r="A60" s="3">
        <v>46</v>
      </c>
      <c r="B60" s="96"/>
      <c r="C60" s="172" t="s">
        <v>166</v>
      </c>
      <c r="D60" s="200" t="s">
        <v>10</v>
      </c>
      <c r="E60" s="14">
        <v>10773</v>
      </c>
      <c r="F60" s="14">
        <v>9929</v>
      </c>
      <c r="G60" s="13">
        <f t="shared" si="11"/>
        <v>844</v>
      </c>
      <c r="H60" s="22">
        <f t="shared" si="12"/>
        <v>73.427999999999997</v>
      </c>
      <c r="I60" s="30">
        <f t="shared" si="13"/>
        <v>5004.92</v>
      </c>
      <c r="J60" s="29">
        <f t="shared" si="13"/>
        <v>435.42803999999995</v>
      </c>
      <c r="K60" s="13">
        <f t="shared" si="14"/>
        <v>5440.3480399999999</v>
      </c>
      <c r="L60" s="147"/>
      <c r="M60" s="14">
        <v>5440.35</v>
      </c>
    </row>
    <row r="61" spans="1:14" ht="16.2" thickBot="1" x14ac:dyDescent="0.35">
      <c r="A61" s="3">
        <v>47</v>
      </c>
      <c r="B61" s="96"/>
      <c r="C61" s="172" t="s">
        <v>126</v>
      </c>
      <c r="D61" s="200">
        <v>73</v>
      </c>
      <c r="E61" s="14">
        <v>2475</v>
      </c>
      <c r="F61" s="14">
        <v>2426</v>
      </c>
      <c r="G61" s="13">
        <f t="shared" si="11"/>
        <v>49</v>
      </c>
      <c r="H61" s="23">
        <f t="shared" si="12"/>
        <v>4.2629999999999999</v>
      </c>
      <c r="I61" s="13">
        <f t="shared" si="13"/>
        <v>290.57</v>
      </c>
      <c r="J61" s="13">
        <f t="shared" si="13"/>
        <v>25.279589999999999</v>
      </c>
      <c r="K61" s="13">
        <f t="shared" si="14"/>
        <v>315.84958999999998</v>
      </c>
      <c r="L61" s="147">
        <v>151.15</v>
      </c>
      <c r="M61" s="14">
        <v>586.58000000000004</v>
      </c>
    </row>
    <row r="62" spans="1:14" ht="16.2" thickBot="1" x14ac:dyDescent="0.35">
      <c r="A62" s="3">
        <v>48</v>
      </c>
      <c r="B62" s="106">
        <v>380.95</v>
      </c>
      <c r="C62" s="172" t="s">
        <v>113</v>
      </c>
      <c r="D62" s="200">
        <v>74</v>
      </c>
      <c r="E62" s="14">
        <v>4064</v>
      </c>
      <c r="F62" s="14">
        <v>3602</v>
      </c>
      <c r="G62" s="13">
        <f t="shared" si="11"/>
        <v>462</v>
      </c>
      <c r="H62" s="67">
        <f t="shared" si="12"/>
        <v>40.193999999999996</v>
      </c>
      <c r="I62" s="29">
        <f t="shared" si="13"/>
        <v>2739.66</v>
      </c>
      <c r="J62" s="13">
        <f t="shared" si="13"/>
        <v>238.35041999999996</v>
      </c>
      <c r="K62" s="13">
        <f t="shared" si="14"/>
        <v>2978.0104199999996</v>
      </c>
      <c r="L62" s="147"/>
      <c r="M62" s="14">
        <v>2597.06</v>
      </c>
    </row>
    <row r="63" spans="1:14" ht="16.2" thickBot="1" x14ac:dyDescent="0.35">
      <c r="A63" s="3">
        <v>49</v>
      </c>
      <c r="B63" s="96">
        <v>657.48</v>
      </c>
      <c r="C63" s="172" t="s">
        <v>161</v>
      </c>
      <c r="D63" s="200" t="s">
        <v>11</v>
      </c>
      <c r="E63" s="14">
        <v>10751</v>
      </c>
      <c r="F63" s="14">
        <v>10718</v>
      </c>
      <c r="G63" s="13">
        <f t="shared" si="11"/>
        <v>33</v>
      </c>
      <c r="H63" s="22">
        <f t="shared" si="12"/>
        <v>2.8709999999999996</v>
      </c>
      <c r="I63" s="13">
        <f t="shared" si="13"/>
        <v>195.69</v>
      </c>
      <c r="J63" s="13">
        <f t="shared" si="13"/>
        <v>17.025029999999997</v>
      </c>
      <c r="K63" s="13">
        <f t="shared" si="14"/>
        <v>212.71502999999998</v>
      </c>
      <c r="L63" s="147"/>
      <c r="M63" s="14">
        <v>0</v>
      </c>
    </row>
    <row r="64" spans="1:14" ht="16.2" thickBot="1" x14ac:dyDescent="0.35">
      <c r="A64" s="3">
        <v>50</v>
      </c>
      <c r="B64" s="96">
        <v>4308.45</v>
      </c>
      <c r="C64" s="172" t="s">
        <v>136</v>
      </c>
      <c r="D64" s="200">
        <v>77</v>
      </c>
      <c r="E64" s="14">
        <v>3667</v>
      </c>
      <c r="F64" s="14">
        <v>3667</v>
      </c>
      <c r="G64" s="13">
        <f t="shared" si="11"/>
        <v>0</v>
      </c>
      <c r="H64" s="22">
        <f t="shared" si="12"/>
        <v>0</v>
      </c>
      <c r="I64" s="13">
        <f t="shared" si="13"/>
        <v>0</v>
      </c>
      <c r="J64" s="13">
        <f t="shared" si="13"/>
        <v>0</v>
      </c>
      <c r="K64" s="13">
        <f t="shared" si="14"/>
        <v>0</v>
      </c>
      <c r="L64" s="147"/>
      <c r="M64" s="14">
        <v>0</v>
      </c>
    </row>
    <row r="65" spans="1:14" ht="16.2" thickBot="1" x14ac:dyDescent="0.35">
      <c r="A65" s="3">
        <v>51</v>
      </c>
      <c r="B65" s="96">
        <v>44.07</v>
      </c>
      <c r="C65" s="172" t="s">
        <v>50</v>
      </c>
      <c r="D65" s="200">
        <v>78</v>
      </c>
      <c r="E65" s="14">
        <v>576</v>
      </c>
      <c r="F65" s="14">
        <v>576</v>
      </c>
      <c r="G65" s="13">
        <f t="shared" si="11"/>
        <v>0</v>
      </c>
      <c r="H65" s="22">
        <f t="shared" si="12"/>
        <v>0</v>
      </c>
      <c r="I65" s="13">
        <f t="shared" si="13"/>
        <v>0</v>
      </c>
      <c r="J65" s="13">
        <f t="shared" si="13"/>
        <v>0</v>
      </c>
      <c r="K65" s="13">
        <f t="shared" si="14"/>
        <v>0</v>
      </c>
      <c r="L65" s="147"/>
      <c r="M65" s="14">
        <v>0</v>
      </c>
    </row>
    <row r="66" spans="1:14" ht="16.2" thickBot="1" x14ac:dyDescent="0.35">
      <c r="A66" s="3">
        <v>52</v>
      </c>
      <c r="B66" s="96"/>
      <c r="C66" s="172" t="s">
        <v>49</v>
      </c>
      <c r="D66" s="200">
        <v>80</v>
      </c>
      <c r="E66" s="14">
        <v>684</v>
      </c>
      <c r="F66" s="14">
        <v>684</v>
      </c>
      <c r="G66" s="13">
        <f t="shared" si="11"/>
        <v>0</v>
      </c>
      <c r="H66" s="22">
        <f t="shared" si="12"/>
        <v>0</v>
      </c>
      <c r="I66" s="13">
        <f t="shared" si="13"/>
        <v>0</v>
      </c>
      <c r="J66" s="13">
        <f t="shared" si="13"/>
        <v>0</v>
      </c>
      <c r="K66" s="13">
        <f t="shared" si="14"/>
        <v>0</v>
      </c>
      <c r="L66" s="147">
        <v>233.2</v>
      </c>
      <c r="M66" s="14">
        <v>233.2</v>
      </c>
    </row>
    <row r="67" spans="1:14" ht="16.2" thickBot="1" x14ac:dyDescent="0.35">
      <c r="A67" s="3">
        <v>53</v>
      </c>
      <c r="B67" s="96"/>
      <c r="C67" s="172" t="s">
        <v>167</v>
      </c>
      <c r="D67" s="200" t="s">
        <v>12</v>
      </c>
      <c r="E67" s="14">
        <v>32895</v>
      </c>
      <c r="F67" s="14">
        <v>32368</v>
      </c>
      <c r="G67" s="13">
        <f t="shared" si="11"/>
        <v>527</v>
      </c>
      <c r="H67" s="22">
        <f t="shared" si="12"/>
        <v>45.848999999999997</v>
      </c>
      <c r="I67" s="13">
        <f t="shared" si="13"/>
        <v>3125.1099999999997</v>
      </c>
      <c r="J67" s="13">
        <f t="shared" si="13"/>
        <v>271.88456999999994</v>
      </c>
      <c r="K67" s="13">
        <f t="shared" si="14"/>
        <v>3396.9945699999998</v>
      </c>
      <c r="L67" s="147"/>
      <c r="M67" s="14">
        <f>SUM(K67+L67)</f>
        <v>3396.9945699999998</v>
      </c>
    </row>
    <row r="68" spans="1:14" ht="16.2" thickBot="1" x14ac:dyDescent="0.35">
      <c r="A68" s="3">
        <v>54</v>
      </c>
      <c r="B68" s="96"/>
      <c r="C68" s="172" t="s">
        <v>78</v>
      </c>
      <c r="D68" s="200" t="s">
        <v>13</v>
      </c>
      <c r="E68" s="14">
        <v>410</v>
      </c>
      <c r="F68" s="14">
        <v>401</v>
      </c>
      <c r="G68" s="13">
        <f t="shared" si="11"/>
        <v>9</v>
      </c>
      <c r="H68" s="22">
        <f t="shared" si="12"/>
        <v>0.78299999999999992</v>
      </c>
      <c r="I68" s="15">
        <f t="shared" si="13"/>
        <v>53.37</v>
      </c>
      <c r="J68" s="13">
        <f t="shared" si="13"/>
        <v>4.6431899999999997</v>
      </c>
      <c r="K68" s="13">
        <f t="shared" si="14"/>
        <v>58.013189999999994</v>
      </c>
      <c r="L68" s="147">
        <v>702</v>
      </c>
      <c r="M68" s="14">
        <f>SUM(K68+L68)</f>
        <v>760.01319000000001</v>
      </c>
    </row>
    <row r="69" spans="1:14" ht="16.2" thickBot="1" x14ac:dyDescent="0.35">
      <c r="A69" s="3">
        <v>55</v>
      </c>
      <c r="B69" s="96">
        <v>315.85000000000002</v>
      </c>
      <c r="C69" s="172" t="s">
        <v>164</v>
      </c>
      <c r="D69" s="200" t="s">
        <v>14</v>
      </c>
      <c r="E69" s="14">
        <v>3554</v>
      </c>
      <c r="F69" s="14">
        <v>3503</v>
      </c>
      <c r="G69" s="13">
        <f t="shared" si="11"/>
        <v>51</v>
      </c>
      <c r="H69" s="22">
        <f t="shared" si="12"/>
        <v>4.4370000000000003</v>
      </c>
      <c r="I69" s="30">
        <f t="shared" si="13"/>
        <v>302.43</v>
      </c>
      <c r="J69" s="29">
        <f t="shared" si="13"/>
        <v>26.311409999999999</v>
      </c>
      <c r="K69" s="13">
        <f t="shared" si="14"/>
        <v>328.74141000000003</v>
      </c>
      <c r="L69" s="147"/>
      <c r="M69" s="14">
        <v>0</v>
      </c>
    </row>
    <row r="70" spans="1:14" ht="16.2" thickBot="1" x14ac:dyDescent="0.35">
      <c r="A70" s="3">
        <v>56</v>
      </c>
      <c r="B70" s="96">
        <v>1785.19</v>
      </c>
      <c r="C70" s="172" t="s">
        <v>90</v>
      </c>
      <c r="D70" s="200">
        <v>89</v>
      </c>
      <c r="E70" s="14">
        <v>3942</v>
      </c>
      <c r="F70" s="14">
        <v>3942</v>
      </c>
      <c r="G70" s="13">
        <f t="shared" si="11"/>
        <v>0</v>
      </c>
      <c r="H70" s="23">
        <f t="shared" si="12"/>
        <v>0</v>
      </c>
      <c r="I70" s="30">
        <f t="shared" si="13"/>
        <v>0</v>
      </c>
      <c r="J70" s="29">
        <f t="shared" si="13"/>
        <v>0</v>
      </c>
      <c r="K70" s="13">
        <f t="shared" si="14"/>
        <v>0</v>
      </c>
      <c r="L70" s="147"/>
      <c r="M70" s="14">
        <v>0</v>
      </c>
    </row>
    <row r="71" spans="1:14" ht="16.2" thickBot="1" x14ac:dyDescent="0.35">
      <c r="A71" s="3">
        <v>57</v>
      </c>
      <c r="B71" s="96"/>
      <c r="C71" s="172" t="s">
        <v>161</v>
      </c>
      <c r="D71" s="200" t="s">
        <v>15</v>
      </c>
      <c r="E71" s="14">
        <v>18038</v>
      </c>
      <c r="F71" s="14">
        <v>17590</v>
      </c>
      <c r="G71" s="15">
        <f t="shared" si="11"/>
        <v>448</v>
      </c>
      <c r="H71" s="67">
        <f t="shared" si="12"/>
        <v>38.975999999999992</v>
      </c>
      <c r="I71" s="29">
        <f t="shared" si="13"/>
        <v>2656.64</v>
      </c>
      <c r="J71" s="13">
        <f t="shared" si="13"/>
        <v>231.12767999999994</v>
      </c>
      <c r="K71" s="13">
        <f>SUM(I71:J71)</f>
        <v>2887.7676799999999</v>
      </c>
      <c r="L71" s="147"/>
      <c r="M71" s="14">
        <f>SUM(K71+L71)</f>
        <v>2887.7676799999999</v>
      </c>
      <c r="N71" s="11"/>
    </row>
    <row r="72" spans="1:14" ht="16.2" thickBot="1" x14ac:dyDescent="0.35">
      <c r="A72" s="3">
        <v>58</v>
      </c>
      <c r="B72" s="96"/>
      <c r="C72" s="172" t="s">
        <v>137</v>
      </c>
      <c r="D72" s="200">
        <v>92</v>
      </c>
      <c r="E72" s="14">
        <v>1049</v>
      </c>
      <c r="F72" s="14">
        <v>1033</v>
      </c>
      <c r="G72" s="30">
        <f t="shared" si="11"/>
        <v>16</v>
      </c>
      <c r="H72" s="66">
        <f t="shared" si="12"/>
        <v>1.3919999999999999</v>
      </c>
      <c r="I72" s="13">
        <f t="shared" si="13"/>
        <v>94.88</v>
      </c>
      <c r="J72" s="13">
        <f t="shared" si="13"/>
        <v>8.2545599999999997</v>
      </c>
      <c r="K72" s="13">
        <f t="shared" si="14"/>
        <v>103.13455999999999</v>
      </c>
      <c r="L72" s="147">
        <v>38.68</v>
      </c>
      <c r="M72" s="14">
        <f>SUM(K72+L72)</f>
        <v>141.81456</v>
      </c>
    </row>
    <row r="73" spans="1:14" ht="16.2" thickBot="1" x14ac:dyDescent="0.35">
      <c r="A73" s="3">
        <v>59</v>
      </c>
      <c r="B73" s="96">
        <v>4365.17</v>
      </c>
      <c r="C73" s="172" t="s">
        <v>168</v>
      </c>
      <c r="D73" s="200">
        <v>94</v>
      </c>
      <c r="E73" s="14">
        <v>2106</v>
      </c>
      <c r="F73" s="14">
        <v>2077</v>
      </c>
      <c r="G73" s="13">
        <f t="shared" si="11"/>
        <v>29</v>
      </c>
      <c r="H73" s="56">
        <f t="shared" si="12"/>
        <v>2.5229999999999997</v>
      </c>
      <c r="I73" s="13">
        <f t="shared" si="13"/>
        <v>171.97</v>
      </c>
      <c r="J73" s="13">
        <f t="shared" si="13"/>
        <v>14.961389999999998</v>
      </c>
      <c r="K73" s="13">
        <f t="shared" si="14"/>
        <v>186.93138999999999</v>
      </c>
      <c r="L73" s="147"/>
      <c r="M73" s="14">
        <v>0</v>
      </c>
    </row>
    <row r="74" spans="1:14" ht="16.2" thickBot="1" x14ac:dyDescent="0.35">
      <c r="A74" s="9">
        <v>60</v>
      </c>
      <c r="B74" s="97"/>
      <c r="C74" s="183" t="s">
        <v>95</v>
      </c>
      <c r="D74" s="204">
        <v>95</v>
      </c>
      <c r="E74" s="146">
        <v>6023</v>
      </c>
      <c r="F74" s="146">
        <v>5996</v>
      </c>
      <c r="G74" s="15">
        <f t="shared" si="11"/>
        <v>27</v>
      </c>
      <c r="H74" s="22">
        <f t="shared" si="12"/>
        <v>2.3489999999999998</v>
      </c>
      <c r="I74" s="13">
        <f t="shared" si="13"/>
        <v>160.10999999999999</v>
      </c>
      <c r="J74" s="15">
        <f t="shared" si="13"/>
        <v>13.929569999999998</v>
      </c>
      <c r="K74" s="15">
        <f t="shared" si="14"/>
        <v>174.03956999999997</v>
      </c>
      <c r="L74" s="16">
        <v>4479.91</v>
      </c>
      <c r="M74" s="146">
        <f>SUM(K74+L74)</f>
        <v>4653.9495699999998</v>
      </c>
    </row>
    <row r="75" spans="1:14" ht="16.2" thickBot="1" x14ac:dyDescent="0.35">
      <c r="A75" s="265" t="s">
        <v>60</v>
      </c>
      <c r="B75" s="266"/>
      <c r="C75" s="266"/>
      <c r="D75" s="266"/>
      <c r="E75" s="266"/>
      <c r="F75" s="271"/>
      <c r="G75" s="69">
        <f t="shared" ref="G75:M75" si="15">SUM(G56:G74)</f>
        <v>3043</v>
      </c>
      <c r="H75" s="76">
        <f t="shared" si="15"/>
        <v>264.74099999999999</v>
      </c>
      <c r="I75" s="77">
        <f t="shared" si="15"/>
        <v>18044.990000000005</v>
      </c>
      <c r="J75" s="69">
        <f t="shared" si="15"/>
        <v>1569.9141300000001</v>
      </c>
      <c r="K75" s="69">
        <f t="shared" si="15"/>
        <v>19614.904129999999</v>
      </c>
      <c r="L75" s="69">
        <f t="shared" si="15"/>
        <v>5604.94</v>
      </c>
      <c r="M75" s="69">
        <f t="shared" si="15"/>
        <v>23690.562339999997</v>
      </c>
    </row>
    <row r="76" spans="1:14" ht="20.399999999999999" x14ac:dyDescent="0.3">
      <c r="A76" s="237" t="s">
        <v>27</v>
      </c>
      <c r="B76" s="238"/>
      <c r="C76" s="238"/>
      <c r="D76" s="238"/>
      <c r="E76" s="238"/>
      <c r="F76" s="238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8">
        <v>61</v>
      </c>
      <c r="B77" s="100"/>
      <c r="C77" s="188" t="s">
        <v>158</v>
      </c>
      <c r="D77" s="79">
        <v>97</v>
      </c>
      <c r="E77" s="65">
        <v>10634</v>
      </c>
      <c r="F77" s="65">
        <v>10165</v>
      </c>
      <c r="G77" s="75">
        <f t="shared" ref="G77:G94" si="16">E77-F77</f>
        <v>469</v>
      </c>
      <c r="H77" s="68">
        <f t="shared" ref="H77:H94" si="17">SUM(G77*8.7/100)</f>
        <v>40.802999999999997</v>
      </c>
      <c r="I77" s="75">
        <f t="shared" ref="I77:J94" si="18">SUM(G77*5.93)</f>
        <v>2781.17</v>
      </c>
      <c r="J77" s="75">
        <f t="shared" si="18"/>
        <v>241.96178999999998</v>
      </c>
      <c r="K77" s="75">
        <f t="shared" ref="K77:K94" si="19">I77+J77</f>
        <v>3023.1317899999999</v>
      </c>
      <c r="L77" s="65"/>
      <c r="M77" s="65">
        <f>SUM(K77:L77)</f>
        <v>3023.1317899999999</v>
      </c>
    </row>
    <row r="78" spans="1:14" ht="16.2" thickBot="1" x14ac:dyDescent="0.35">
      <c r="A78" s="3">
        <v>62</v>
      </c>
      <c r="B78" s="96"/>
      <c r="C78" s="172" t="s">
        <v>155</v>
      </c>
      <c r="D78" s="200">
        <v>98</v>
      </c>
      <c r="E78" s="14">
        <v>9441</v>
      </c>
      <c r="F78" s="14">
        <v>9341</v>
      </c>
      <c r="G78" s="13">
        <f t="shared" si="16"/>
        <v>100</v>
      </c>
      <c r="H78" s="22">
        <f t="shared" si="17"/>
        <v>8.6999999999999993</v>
      </c>
      <c r="I78" s="13">
        <f t="shared" si="18"/>
        <v>593</v>
      </c>
      <c r="J78" s="13">
        <f t="shared" si="18"/>
        <v>51.590999999999994</v>
      </c>
      <c r="K78" s="13">
        <f t="shared" si="19"/>
        <v>644.59100000000001</v>
      </c>
      <c r="L78" s="147"/>
      <c r="M78" s="14">
        <f>SUM(K78-B78)</f>
        <v>644.59100000000001</v>
      </c>
    </row>
    <row r="79" spans="1:14" ht="16.2" thickBot="1" x14ac:dyDescent="0.35">
      <c r="A79" s="3">
        <v>63</v>
      </c>
      <c r="B79" s="96">
        <v>121.18</v>
      </c>
      <c r="C79" s="193">
        <v>44411</v>
      </c>
      <c r="D79" s="200">
        <v>99</v>
      </c>
      <c r="E79" s="14">
        <v>1324</v>
      </c>
      <c r="F79" s="14">
        <v>1323</v>
      </c>
      <c r="G79" s="13">
        <f t="shared" si="16"/>
        <v>1</v>
      </c>
      <c r="H79" s="22">
        <f t="shared" si="17"/>
        <v>8.6999999999999994E-2</v>
      </c>
      <c r="I79" s="13">
        <f t="shared" si="18"/>
        <v>5.93</v>
      </c>
      <c r="J79" s="13">
        <f t="shared" si="18"/>
        <v>0.51590999999999998</v>
      </c>
      <c r="K79" s="13">
        <f t="shared" si="19"/>
        <v>6.4459099999999996</v>
      </c>
      <c r="L79" s="147"/>
      <c r="M79" s="14">
        <v>0</v>
      </c>
    </row>
    <row r="80" spans="1:14" ht="16.2" thickBot="1" x14ac:dyDescent="0.35">
      <c r="A80" s="3">
        <v>64</v>
      </c>
      <c r="B80" s="96">
        <v>470.55</v>
      </c>
      <c r="C80" s="172" t="s">
        <v>167</v>
      </c>
      <c r="D80" s="200">
        <v>100</v>
      </c>
      <c r="E80" s="14">
        <v>3821</v>
      </c>
      <c r="F80" s="14">
        <v>3692</v>
      </c>
      <c r="G80" s="13">
        <f t="shared" si="16"/>
        <v>129</v>
      </c>
      <c r="H80" s="22">
        <f t="shared" si="17"/>
        <v>11.222999999999999</v>
      </c>
      <c r="I80" s="13">
        <f t="shared" si="18"/>
        <v>764.96999999999991</v>
      </c>
      <c r="J80" s="13">
        <f t="shared" si="18"/>
        <v>66.552389999999988</v>
      </c>
      <c r="K80" s="13">
        <f t="shared" si="19"/>
        <v>831.52238999999986</v>
      </c>
      <c r="L80" s="147"/>
      <c r="M80" s="14">
        <v>360.97</v>
      </c>
    </row>
    <row r="81" spans="1:14" ht="16.2" thickBot="1" x14ac:dyDescent="0.35">
      <c r="A81" s="3">
        <v>65</v>
      </c>
      <c r="B81" s="96">
        <v>33.520000000000003</v>
      </c>
      <c r="C81" s="172" t="s">
        <v>166</v>
      </c>
      <c r="D81" s="200">
        <v>101</v>
      </c>
      <c r="E81" s="14">
        <v>13623</v>
      </c>
      <c r="F81" s="14">
        <v>13116</v>
      </c>
      <c r="G81" s="13">
        <f t="shared" si="16"/>
        <v>507</v>
      </c>
      <c r="H81" s="22">
        <f t="shared" si="17"/>
        <v>44.108999999999995</v>
      </c>
      <c r="I81" s="13">
        <f t="shared" si="18"/>
        <v>3006.5099999999998</v>
      </c>
      <c r="J81" s="13">
        <f t="shared" si="18"/>
        <v>261.56636999999995</v>
      </c>
      <c r="K81" s="13">
        <f t="shared" si="19"/>
        <v>3268.0763699999998</v>
      </c>
      <c r="L81" s="147"/>
      <c r="M81" s="14">
        <v>0</v>
      </c>
    </row>
    <row r="82" spans="1:14" ht="16.2" thickBot="1" x14ac:dyDescent="0.35">
      <c r="A82" s="3">
        <v>66</v>
      </c>
      <c r="B82" s="96"/>
      <c r="C82" s="168" t="s">
        <v>81</v>
      </c>
      <c r="D82" s="200">
        <v>103</v>
      </c>
      <c r="E82" s="14">
        <v>2605</v>
      </c>
      <c r="F82" s="14">
        <v>2591</v>
      </c>
      <c r="G82" s="13">
        <f t="shared" si="16"/>
        <v>14</v>
      </c>
      <c r="H82" s="22">
        <f t="shared" si="17"/>
        <v>1.2179999999999997</v>
      </c>
      <c r="I82" s="13">
        <f t="shared" si="18"/>
        <v>83.02</v>
      </c>
      <c r="J82" s="13">
        <f t="shared" si="18"/>
        <v>7.2227399999999982</v>
      </c>
      <c r="K82" s="13">
        <f t="shared" si="19"/>
        <v>90.242739999999998</v>
      </c>
      <c r="L82" s="147">
        <v>1231.17</v>
      </c>
      <c r="M82" s="14">
        <f>SUM(K82+L82)</f>
        <v>1321.41274</v>
      </c>
    </row>
    <row r="83" spans="1:14" ht="16.2" thickBot="1" x14ac:dyDescent="0.35">
      <c r="A83" s="3">
        <v>67</v>
      </c>
      <c r="B83" s="96"/>
      <c r="C83" s="172" t="s">
        <v>112</v>
      </c>
      <c r="D83" s="200">
        <v>104</v>
      </c>
      <c r="E83" s="14">
        <v>1940</v>
      </c>
      <c r="F83" s="14">
        <v>1897</v>
      </c>
      <c r="G83" s="13">
        <f t="shared" si="16"/>
        <v>43</v>
      </c>
      <c r="H83" s="22">
        <f t="shared" si="17"/>
        <v>3.7409999999999997</v>
      </c>
      <c r="I83" s="13">
        <f t="shared" si="18"/>
        <v>254.98999999999998</v>
      </c>
      <c r="J83" s="13">
        <f t="shared" si="18"/>
        <v>22.184129999999996</v>
      </c>
      <c r="K83" s="13">
        <f>I83+J83</f>
        <v>277.17412999999999</v>
      </c>
      <c r="L83" s="147">
        <v>431.24</v>
      </c>
      <c r="M83" s="14">
        <f>SUM(K83+L83)</f>
        <v>708.41413</v>
      </c>
    </row>
    <row r="84" spans="1:14" ht="16.2" thickBot="1" x14ac:dyDescent="0.35">
      <c r="A84" s="3">
        <v>68</v>
      </c>
      <c r="B84" s="96"/>
      <c r="C84" s="172" t="s">
        <v>118</v>
      </c>
      <c r="D84" s="200">
        <v>105</v>
      </c>
      <c r="E84" s="14">
        <v>17682</v>
      </c>
      <c r="F84" s="14">
        <v>17682</v>
      </c>
      <c r="G84" s="13">
        <f t="shared" si="16"/>
        <v>0</v>
      </c>
      <c r="H84" s="22">
        <f t="shared" si="17"/>
        <v>0</v>
      </c>
      <c r="I84" s="13">
        <f t="shared" si="18"/>
        <v>0</v>
      </c>
      <c r="J84" s="13">
        <f t="shared" si="18"/>
        <v>0</v>
      </c>
      <c r="K84" s="13">
        <f t="shared" si="19"/>
        <v>0</v>
      </c>
      <c r="L84" s="147">
        <v>1618.57</v>
      </c>
      <c r="M84" s="14">
        <f>SUM(K84+L84)</f>
        <v>1618.57</v>
      </c>
    </row>
    <row r="85" spans="1:14" ht="16.2" thickBot="1" x14ac:dyDescent="0.35">
      <c r="A85" s="3"/>
      <c r="B85" s="96"/>
      <c r="C85" s="172"/>
      <c r="D85" s="200">
        <v>105</v>
      </c>
      <c r="E85" s="14">
        <v>124</v>
      </c>
      <c r="F85" s="14">
        <v>29</v>
      </c>
      <c r="G85" s="13">
        <f t="shared" si="16"/>
        <v>95</v>
      </c>
      <c r="H85" s="22">
        <f t="shared" si="17"/>
        <v>8.2649999999999988</v>
      </c>
      <c r="I85" s="13">
        <f t="shared" si="18"/>
        <v>563.35</v>
      </c>
      <c r="J85" s="13">
        <f t="shared" si="18"/>
        <v>49.011449999999989</v>
      </c>
      <c r="K85" s="13">
        <f t="shared" si="19"/>
        <v>612.36144999999999</v>
      </c>
      <c r="L85" s="147">
        <v>161.15</v>
      </c>
      <c r="M85" s="14">
        <v>773.51</v>
      </c>
    </row>
    <row r="86" spans="1:14" ht="16.2" thickBot="1" x14ac:dyDescent="0.35">
      <c r="A86" s="3">
        <v>69</v>
      </c>
      <c r="B86" s="96">
        <v>10.43</v>
      </c>
      <c r="C86" s="168" t="s">
        <v>51</v>
      </c>
      <c r="D86" s="200">
        <v>110</v>
      </c>
      <c r="E86" s="14">
        <v>4</v>
      </c>
      <c r="F86" s="14">
        <v>4</v>
      </c>
      <c r="G86" s="13">
        <f t="shared" si="16"/>
        <v>0</v>
      </c>
      <c r="H86" s="22">
        <f t="shared" si="17"/>
        <v>0</v>
      </c>
      <c r="I86" s="13">
        <f t="shared" si="18"/>
        <v>0</v>
      </c>
      <c r="J86" s="13">
        <f t="shared" si="18"/>
        <v>0</v>
      </c>
      <c r="K86" s="13">
        <f t="shared" si="19"/>
        <v>0</v>
      </c>
      <c r="L86" s="147"/>
      <c r="M86" s="14">
        <v>0</v>
      </c>
    </row>
    <row r="87" spans="1:14" ht="16.2" thickBot="1" x14ac:dyDescent="0.35">
      <c r="A87" s="3">
        <v>70</v>
      </c>
      <c r="B87" s="96">
        <v>22645.77</v>
      </c>
      <c r="C87" s="172" t="s">
        <v>133</v>
      </c>
      <c r="D87" s="200">
        <v>114</v>
      </c>
      <c r="E87" s="14">
        <v>57343</v>
      </c>
      <c r="F87" s="14">
        <v>56788</v>
      </c>
      <c r="G87" s="13">
        <f t="shared" si="16"/>
        <v>555</v>
      </c>
      <c r="H87" s="22">
        <f t="shared" si="17"/>
        <v>48.284999999999997</v>
      </c>
      <c r="I87" s="13">
        <f t="shared" si="18"/>
        <v>3291.1499999999996</v>
      </c>
      <c r="J87" s="13">
        <f t="shared" si="18"/>
        <v>286.33004999999997</v>
      </c>
      <c r="K87" s="13">
        <f t="shared" si="19"/>
        <v>3577.4800499999997</v>
      </c>
      <c r="L87" s="147"/>
      <c r="M87" s="14">
        <v>0</v>
      </c>
    </row>
    <row r="88" spans="1:14" ht="16.2" thickBot="1" x14ac:dyDescent="0.35">
      <c r="A88" s="3">
        <v>71</v>
      </c>
      <c r="B88" s="96"/>
      <c r="C88" s="168" t="s">
        <v>74</v>
      </c>
      <c r="D88" s="200">
        <v>118</v>
      </c>
      <c r="E88" s="14">
        <v>1965</v>
      </c>
      <c r="F88" s="14">
        <v>1858</v>
      </c>
      <c r="G88" s="13">
        <f t="shared" si="16"/>
        <v>107</v>
      </c>
      <c r="H88" s="22">
        <f t="shared" si="17"/>
        <v>9.3089999999999993</v>
      </c>
      <c r="I88" s="13">
        <f t="shared" si="18"/>
        <v>634.51</v>
      </c>
      <c r="J88" s="13">
        <f t="shared" si="18"/>
        <v>55.202369999999995</v>
      </c>
      <c r="K88" s="13">
        <f>SUM(I88+J88)</f>
        <v>689.71236999999996</v>
      </c>
      <c r="L88" s="147">
        <v>3377.66</v>
      </c>
      <c r="M88" s="14">
        <f>SUM(K88+L88)</f>
        <v>4067.37237</v>
      </c>
    </row>
    <row r="89" spans="1:14" ht="16.2" thickBot="1" x14ac:dyDescent="0.35">
      <c r="A89" s="3">
        <v>72</v>
      </c>
      <c r="B89" s="96"/>
      <c r="C89" s="193" t="s">
        <v>158</v>
      </c>
      <c r="D89" s="200">
        <v>119</v>
      </c>
      <c r="E89" s="14">
        <v>8646</v>
      </c>
      <c r="F89" s="14">
        <v>8407</v>
      </c>
      <c r="G89" s="13">
        <f t="shared" si="16"/>
        <v>239</v>
      </c>
      <c r="H89" s="22">
        <f t="shared" si="17"/>
        <v>20.792999999999996</v>
      </c>
      <c r="I89" s="13">
        <f t="shared" si="18"/>
        <v>1417.27</v>
      </c>
      <c r="J89" s="13">
        <f t="shared" si="18"/>
        <v>123.30248999999996</v>
      </c>
      <c r="K89" s="13">
        <f t="shared" si="19"/>
        <v>1540.57249</v>
      </c>
      <c r="L89" s="147">
        <v>75.42</v>
      </c>
      <c r="M89" s="14">
        <f>SUM(K89+L89-B89)</f>
        <v>1615.9924900000001</v>
      </c>
    </row>
    <row r="90" spans="1:14" ht="16.2" thickBot="1" x14ac:dyDescent="0.35">
      <c r="A90" s="3">
        <v>73</v>
      </c>
      <c r="B90" s="96">
        <v>436.39</v>
      </c>
      <c r="C90" s="168" t="s">
        <v>169</v>
      </c>
      <c r="D90" s="200">
        <v>120</v>
      </c>
      <c r="E90" s="14">
        <v>873</v>
      </c>
      <c r="F90" s="14">
        <v>872</v>
      </c>
      <c r="G90" s="13">
        <f t="shared" si="16"/>
        <v>1</v>
      </c>
      <c r="H90" s="22">
        <f t="shared" si="17"/>
        <v>8.6999999999999994E-2</v>
      </c>
      <c r="I90" s="15">
        <f t="shared" si="18"/>
        <v>5.93</v>
      </c>
      <c r="J90" s="13">
        <f t="shared" si="18"/>
        <v>0.51590999999999998</v>
      </c>
      <c r="K90" s="13">
        <f t="shared" si="19"/>
        <v>6.4459099999999996</v>
      </c>
      <c r="L90" s="147"/>
      <c r="M90" s="14">
        <v>0</v>
      </c>
      <c r="N90" s="11"/>
    </row>
    <row r="91" spans="1:14" ht="16.2" thickBot="1" x14ac:dyDescent="0.35">
      <c r="A91" s="3">
        <v>74</v>
      </c>
      <c r="B91" s="96"/>
      <c r="C91" s="172" t="s">
        <v>163</v>
      </c>
      <c r="D91" s="200">
        <v>121</v>
      </c>
      <c r="E91" s="14">
        <v>10876</v>
      </c>
      <c r="F91" s="14">
        <v>10757</v>
      </c>
      <c r="G91" s="13">
        <f t="shared" si="16"/>
        <v>119</v>
      </c>
      <c r="H91" s="23">
        <f t="shared" si="17"/>
        <v>10.353</v>
      </c>
      <c r="I91" s="43">
        <f t="shared" si="18"/>
        <v>705.67</v>
      </c>
      <c r="J91" s="13">
        <f t="shared" si="18"/>
        <v>61.393289999999993</v>
      </c>
      <c r="K91" s="13">
        <f t="shared" si="19"/>
        <v>767.06328999999994</v>
      </c>
      <c r="L91" s="147"/>
      <c r="M91" s="14">
        <v>767.06</v>
      </c>
    </row>
    <row r="92" spans="1:14" ht="16.2" thickBot="1" x14ac:dyDescent="0.35">
      <c r="A92" s="3">
        <v>75</v>
      </c>
      <c r="B92" s="8"/>
      <c r="C92" s="172" t="s">
        <v>163</v>
      </c>
      <c r="D92" s="1">
        <v>122</v>
      </c>
      <c r="E92" s="13">
        <v>4762</v>
      </c>
      <c r="F92" s="13">
        <v>4762</v>
      </c>
      <c r="G92" s="13">
        <f>E92-F92</f>
        <v>0</v>
      </c>
      <c r="H92" s="159">
        <f t="shared" si="17"/>
        <v>0</v>
      </c>
      <c r="I92" s="158">
        <f t="shared" si="18"/>
        <v>0</v>
      </c>
      <c r="J92" s="29">
        <f t="shared" si="18"/>
        <v>0</v>
      </c>
      <c r="K92" s="13">
        <f>I92+J92</f>
        <v>0</v>
      </c>
      <c r="L92" s="13"/>
      <c r="M92" s="30">
        <v>0</v>
      </c>
    </row>
    <row r="93" spans="1:14" ht="16.2" thickBot="1" x14ac:dyDescent="0.35">
      <c r="A93" s="3">
        <v>76</v>
      </c>
      <c r="B93" s="97"/>
      <c r="C93" s="172" t="s">
        <v>115</v>
      </c>
      <c r="D93" s="204">
        <v>300</v>
      </c>
      <c r="E93" s="14">
        <v>2324</v>
      </c>
      <c r="F93" s="14">
        <v>2277</v>
      </c>
      <c r="G93" s="13">
        <f t="shared" si="16"/>
        <v>47</v>
      </c>
      <c r="H93" s="23">
        <f t="shared" si="17"/>
        <v>4.0889999999999995</v>
      </c>
      <c r="I93" s="150">
        <f t="shared" si="18"/>
        <v>278.70999999999998</v>
      </c>
      <c r="J93" s="29">
        <f t="shared" si="18"/>
        <v>24.247769999999996</v>
      </c>
      <c r="K93" s="13">
        <f t="shared" si="19"/>
        <v>302.95776999999998</v>
      </c>
      <c r="L93" s="147">
        <v>2494.56</v>
      </c>
      <c r="M93" s="14">
        <f>SUM(K93+L93)</f>
        <v>2797.5177699999999</v>
      </c>
    </row>
    <row r="94" spans="1:14" ht="16.2" thickBot="1" x14ac:dyDescent="0.35">
      <c r="A94" s="216">
        <v>77</v>
      </c>
      <c r="B94" s="117"/>
      <c r="C94" s="184" t="s">
        <v>170</v>
      </c>
      <c r="D94" s="27">
        <v>301</v>
      </c>
      <c r="E94" s="215">
        <v>22615</v>
      </c>
      <c r="F94" s="24">
        <v>21390</v>
      </c>
      <c r="G94" s="15">
        <f t="shared" si="16"/>
        <v>1225</v>
      </c>
      <c r="H94" s="67">
        <f t="shared" si="17"/>
        <v>106.575</v>
      </c>
      <c r="I94" s="29">
        <f t="shared" si="18"/>
        <v>7264.25</v>
      </c>
      <c r="J94" s="15">
        <f t="shared" si="18"/>
        <v>631.98974999999996</v>
      </c>
      <c r="K94" s="15">
        <f t="shared" si="19"/>
        <v>7896.2397499999997</v>
      </c>
      <c r="L94" s="16"/>
      <c r="M94" s="146">
        <f>SUM(K94+L94)</f>
        <v>7896.2397499999997</v>
      </c>
    </row>
    <row r="95" spans="1:14" ht="16.2" thickBot="1" x14ac:dyDescent="0.35">
      <c r="A95" s="276" t="s">
        <v>61</v>
      </c>
      <c r="B95" s="277"/>
      <c r="C95" s="277"/>
      <c r="D95" s="277"/>
      <c r="E95" s="277"/>
      <c r="F95" s="278"/>
      <c r="G95" s="73">
        <f t="shared" ref="G95:L95" si="20">SUM(G77:G94)</f>
        <v>3651</v>
      </c>
      <c r="H95" s="80">
        <f t="shared" si="20"/>
        <v>317.637</v>
      </c>
      <c r="I95" s="81">
        <f t="shared" si="20"/>
        <v>21650.43</v>
      </c>
      <c r="J95" s="73">
        <f t="shared" si="20"/>
        <v>1883.5874099999999</v>
      </c>
      <c r="K95" s="73">
        <f t="shared" si="20"/>
        <v>23534.01741</v>
      </c>
      <c r="L95" s="73">
        <f t="shared" si="20"/>
        <v>9389.77</v>
      </c>
      <c r="M95" s="73">
        <f>SUM(M77:M94)</f>
        <v>25594.782040000002</v>
      </c>
    </row>
    <row r="96" spans="1:14" ht="21" thickBot="1" x14ac:dyDescent="0.35">
      <c r="A96" s="239" t="s">
        <v>28</v>
      </c>
      <c r="B96" s="240"/>
      <c r="C96" s="240"/>
      <c r="D96" s="240"/>
      <c r="E96" s="160"/>
      <c r="F96" s="160"/>
      <c r="G96" s="179"/>
      <c r="H96" s="179"/>
      <c r="I96" s="179"/>
      <c r="J96" s="179"/>
      <c r="K96" s="179"/>
      <c r="L96" s="179"/>
      <c r="M96" s="180"/>
    </row>
    <row r="97" spans="1:14" ht="16.2" thickBot="1" x14ac:dyDescent="0.35">
      <c r="A97" s="6">
        <v>78</v>
      </c>
      <c r="B97" s="101"/>
      <c r="C97" s="172" t="s">
        <v>97</v>
      </c>
      <c r="D97" s="200">
        <v>302</v>
      </c>
      <c r="E97" s="14">
        <v>1550</v>
      </c>
      <c r="F97" s="14">
        <v>1550</v>
      </c>
      <c r="G97" s="13">
        <f t="shared" ref="G97:G111" si="21">E97-F97</f>
        <v>0</v>
      </c>
      <c r="H97" s="22">
        <f t="shared" ref="H97:H111" si="22">SUM(G97*8.7/100)</f>
        <v>0</v>
      </c>
      <c r="I97" s="13">
        <f t="shared" ref="I97:J111" si="23">SUM(G97*5.93)</f>
        <v>0</v>
      </c>
      <c r="J97" s="13">
        <f t="shared" si="23"/>
        <v>0</v>
      </c>
      <c r="K97" s="13">
        <f t="shared" ref="K97:K111" si="24">I97+J97</f>
        <v>0</v>
      </c>
      <c r="L97" s="147"/>
      <c r="M97" s="14">
        <f>SUM(K97:L97)</f>
        <v>0</v>
      </c>
    </row>
    <row r="98" spans="1:14" ht="16.2" thickBot="1" x14ac:dyDescent="0.35">
      <c r="A98" s="6">
        <v>79</v>
      </c>
      <c r="B98" s="101"/>
      <c r="C98" s="172" t="s">
        <v>157</v>
      </c>
      <c r="D98" s="200">
        <v>123</v>
      </c>
      <c r="E98" s="14">
        <v>4721</v>
      </c>
      <c r="F98" s="14">
        <v>4536</v>
      </c>
      <c r="G98" s="13">
        <f t="shared" si="21"/>
        <v>185</v>
      </c>
      <c r="H98" s="22">
        <f t="shared" si="22"/>
        <v>16.094999999999999</v>
      </c>
      <c r="I98" s="13">
        <f t="shared" si="23"/>
        <v>1097.05</v>
      </c>
      <c r="J98" s="13">
        <f t="shared" si="23"/>
        <v>95.443349999999995</v>
      </c>
      <c r="K98" s="13">
        <f t="shared" si="24"/>
        <v>1192.49335</v>
      </c>
      <c r="L98" s="147"/>
      <c r="M98" s="14">
        <v>1192.49</v>
      </c>
    </row>
    <row r="99" spans="1:14" ht="16.2" thickBot="1" x14ac:dyDescent="0.35">
      <c r="A99" s="6">
        <v>80</v>
      </c>
      <c r="B99" s="101">
        <v>187.57</v>
      </c>
      <c r="C99" s="172" t="s">
        <v>169</v>
      </c>
      <c r="D99" s="200">
        <v>124</v>
      </c>
      <c r="E99" s="14">
        <v>4610</v>
      </c>
      <c r="F99" s="14">
        <v>4334</v>
      </c>
      <c r="G99" s="13">
        <f t="shared" si="21"/>
        <v>276</v>
      </c>
      <c r="H99" s="22">
        <f t="shared" si="22"/>
        <v>24.011999999999997</v>
      </c>
      <c r="I99" s="13">
        <f t="shared" si="23"/>
        <v>1636.6799999999998</v>
      </c>
      <c r="J99" s="13">
        <f t="shared" si="23"/>
        <v>142.39115999999999</v>
      </c>
      <c r="K99" s="13">
        <f t="shared" si="24"/>
        <v>1779.0711599999997</v>
      </c>
      <c r="L99" s="147"/>
      <c r="M99" s="14">
        <f>SUM(K99+L99-B99)</f>
        <v>1591.5011599999998</v>
      </c>
    </row>
    <row r="100" spans="1:14" ht="16.2" thickBot="1" x14ac:dyDescent="0.35">
      <c r="A100" s="6">
        <v>81</v>
      </c>
      <c r="B100" s="101"/>
      <c r="C100" s="172" t="s">
        <v>171</v>
      </c>
      <c r="D100" s="200">
        <v>126</v>
      </c>
      <c r="E100" s="14">
        <v>464</v>
      </c>
      <c r="F100" s="14">
        <v>415</v>
      </c>
      <c r="G100" s="13">
        <f t="shared" si="21"/>
        <v>49</v>
      </c>
      <c r="H100" s="22">
        <f t="shared" si="22"/>
        <v>4.2629999999999999</v>
      </c>
      <c r="I100" s="13">
        <f t="shared" si="23"/>
        <v>290.57</v>
      </c>
      <c r="J100" s="13">
        <f t="shared" si="23"/>
        <v>25.279589999999999</v>
      </c>
      <c r="K100" s="13">
        <f t="shared" si="24"/>
        <v>315.84958999999998</v>
      </c>
      <c r="L100" s="147"/>
      <c r="M100" s="14">
        <v>315.85000000000002</v>
      </c>
    </row>
    <row r="101" spans="1:14" ht="16.2" thickBot="1" x14ac:dyDescent="0.35">
      <c r="A101" s="6">
        <v>82</v>
      </c>
      <c r="B101" s="101">
        <v>78.64</v>
      </c>
      <c r="C101" s="172" t="s">
        <v>172</v>
      </c>
      <c r="D101" s="200">
        <v>127</v>
      </c>
      <c r="E101" s="14">
        <v>2391</v>
      </c>
      <c r="F101" s="14">
        <v>2347</v>
      </c>
      <c r="G101" s="13">
        <f t="shared" si="21"/>
        <v>44</v>
      </c>
      <c r="H101" s="22">
        <f t="shared" si="22"/>
        <v>3.8279999999999994</v>
      </c>
      <c r="I101" s="13">
        <f t="shared" si="23"/>
        <v>260.91999999999996</v>
      </c>
      <c r="J101" s="13">
        <f t="shared" si="23"/>
        <v>22.700039999999994</v>
      </c>
      <c r="K101" s="13">
        <f t="shared" si="24"/>
        <v>283.62003999999996</v>
      </c>
      <c r="L101" s="147"/>
      <c r="M101" s="14">
        <f>SUM(K101+L101-B101)</f>
        <v>204.98003999999997</v>
      </c>
    </row>
    <row r="102" spans="1:14" ht="16.2" thickBot="1" x14ac:dyDescent="0.35">
      <c r="A102" s="6">
        <v>83</v>
      </c>
      <c r="B102" s="107">
        <v>311.33999999999997</v>
      </c>
      <c r="C102" s="172" t="s">
        <v>166</v>
      </c>
      <c r="D102" s="200">
        <v>129</v>
      </c>
      <c r="E102" s="14">
        <v>57949</v>
      </c>
      <c r="F102" s="14">
        <v>57675</v>
      </c>
      <c r="G102" s="13">
        <f t="shared" si="21"/>
        <v>274</v>
      </c>
      <c r="H102" s="22">
        <f t="shared" si="22"/>
        <v>23.837999999999997</v>
      </c>
      <c r="I102" s="13">
        <f t="shared" si="23"/>
        <v>1624.82</v>
      </c>
      <c r="J102" s="13">
        <f t="shared" si="23"/>
        <v>141.35933999999997</v>
      </c>
      <c r="K102" s="13">
        <f>I102+J102</f>
        <v>1766.1793399999999</v>
      </c>
      <c r="L102" s="147"/>
      <c r="M102" s="14">
        <f>SUM(K102+L102-B102)</f>
        <v>1454.83934</v>
      </c>
    </row>
    <row r="103" spans="1:14" ht="16.2" thickBot="1" x14ac:dyDescent="0.35">
      <c r="A103" s="6">
        <v>84</v>
      </c>
      <c r="B103" s="107"/>
      <c r="C103" s="172"/>
      <c r="D103" s="200">
        <v>131</v>
      </c>
      <c r="E103" s="14">
        <v>13</v>
      </c>
      <c r="F103" s="14">
        <v>13</v>
      </c>
      <c r="G103" s="13">
        <f t="shared" si="21"/>
        <v>0</v>
      </c>
      <c r="H103" s="22">
        <f t="shared" si="22"/>
        <v>0</v>
      </c>
      <c r="I103" s="13">
        <f t="shared" si="23"/>
        <v>0</v>
      </c>
      <c r="J103" s="13">
        <f t="shared" si="23"/>
        <v>0</v>
      </c>
      <c r="K103" s="13">
        <f>SUM(I103+J103)</f>
        <v>0</v>
      </c>
      <c r="L103" s="147">
        <v>70.91</v>
      </c>
      <c r="M103" s="14">
        <v>77.349999999999994</v>
      </c>
    </row>
    <row r="104" spans="1:14" ht="16.2" thickBot="1" x14ac:dyDescent="0.35">
      <c r="A104" s="6">
        <v>85</v>
      </c>
      <c r="B104" s="101"/>
      <c r="C104" s="172" t="s">
        <v>166</v>
      </c>
      <c r="D104" s="200">
        <v>133</v>
      </c>
      <c r="E104" s="14">
        <v>4109</v>
      </c>
      <c r="F104" s="14">
        <v>4109</v>
      </c>
      <c r="G104" s="13">
        <f t="shared" si="21"/>
        <v>0</v>
      </c>
      <c r="H104" s="22">
        <f t="shared" si="22"/>
        <v>0</v>
      </c>
      <c r="I104" s="13">
        <f t="shared" si="23"/>
        <v>0</v>
      </c>
      <c r="J104" s="13">
        <f t="shared" si="23"/>
        <v>0</v>
      </c>
      <c r="K104" s="13">
        <f t="shared" si="24"/>
        <v>0</v>
      </c>
      <c r="L104" s="147">
        <v>0</v>
      </c>
      <c r="M104" s="14">
        <f>SUM(K104+L104)</f>
        <v>0</v>
      </c>
    </row>
    <row r="105" spans="1:14" ht="16.2" thickBot="1" x14ac:dyDescent="0.35">
      <c r="A105" s="6">
        <v>86</v>
      </c>
      <c r="B105" s="101"/>
      <c r="C105" s="172" t="s">
        <v>133</v>
      </c>
      <c r="D105" s="200">
        <v>134</v>
      </c>
      <c r="E105" s="14">
        <v>9888</v>
      </c>
      <c r="F105" s="14">
        <v>9431</v>
      </c>
      <c r="G105" s="13">
        <f>SUM(E105-F105)</f>
        <v>457</v>
      </c>
      <c r="H105" s="22">
        <f t="shared" si="22"/>
        <v>39.758999999999993</v>
      </c>
      <c r="I105" s="13">
        <f t="shared" si="23"/>
        <v>2710.0099999999998</v>
      </c>
      <c r="J105" s="13">
        <f t="shared" si="23"/>
        <v>235.77086999999995</v>
      </c>
      <c r="K105" s="13">
        <f t="shared" si="24"/>
        <v>2945.7808699999996</v>
      </c>
      <c r="L105" s="147"/>
      <c r="M105" s="14">
        <f>SUM(K105+L105)</f>
        <v>2945.7808699999996</v>
      </c>
    </row>
    <row r="106" spans="1:14" ht="16.2" thickBot="1" x14ac:dyDescent="0.35">
      <c r="A106" s="6">
        <v>87</v>
      </c>
      <c r="B106" s="101"/>
      <c r="C106" s="172" t="s">
        <v>80</v>
      </c>
      <c r="D106" s="200">
        <v>137</v>
      </c>
      <c r="E106" s="14">
        <v>3705</v>
      </c>
      <c r="F106" s="14">
        <v>3551</v>
      </c>
      <c r="G106" s="13">
        <f t="shared" si="21"/>
        <v>154</v>
      </c>
      <c r="H106" s="22">
        <f t="shared" si="22"/>
        <v>13.398</v>
      </c>
      <c r="I106" s="13">
        <f t="shared" si="23"/>
        <v>913.21999999999991</v>
      </c>
      <c r="J106" s="13">
        <f t="shared" si="23"/>
        <v>79.45013999999999</v>
      </c>
      <c r="K106" s="13">
        <f t="shared" si="24"/>
        <v>992.67013999999995</v>
      </c>
      <c r="L106" s="147">
        <v>1063.58</v>
      </c>
      <c r="M106" s="14">
        <v>2056.25</v>
      </c>
    </row>
    <row r="107" spans="1:14" ht="16.2" thickBot="1" x14ac:dyDescent="0.35">
      <c r="A107" s="6">
        <v>88</v>
      </c>
      <c r="B107" s="101"/>
      <c r="C107" s="172" t="s">
        <v>49</v>
      </c>
      <c r="D107" s="200">
        <v>136</v>
      </c>
      <c r="E107" s="14">
        <v>24</v>
      </c>
      <c r="F107" s="14">
        <v>24</v>
      </c>
      <c r="G107" s="13">
        <f t="shared" si="21"/>
        <v>0</v>
      </c>
      <c r="H107" s="22">
        <f t="shared" si="22"/>
        <v>0</v>
      </c>
      <c r="I107" s="13">
        <f t="shared" si="23"/>
        <v>0</v>
      </c>
      <c r="J107" s="13">
        <f t="shared" si="23"/>
        <v>0</v>
      </c>
      <c r="K107" s="13">
        <f t="shared" si="24"/>
        <v>0</v>
      </c>
      <c r="L107" s="147">
        <v>149.55000000000001</v>
      </c>
      <c r="M107" s="14">
        <v>149.55000000000001</v>
      </c>
    </row>
    <row r="108" spans="1:14" ht="16.2" thickBot="1" x14ac:dyDescent="0.35">
      <c r="A108" s="6">
        <v>89</v>
      </c>
      <c r="B108" s="101">
        <v>464.75</v>
      </c>
      <c r="C108" s="172" t="s">
        <v>158</v>
      </c>
      <c r="D108" s="200">
        <v>138</v>
      </c>
      <c r="E108" s="14">
        <v>4158</v>
      </c>
      <c r="F108" s="14">
        <v>4144</v>
      </c>
      <c r="G108" s="13">
        <f t="shared" si="21"/>
        <v>14</v>
      </c>
      <c r="H108" s="22">
        <f t="shared" si="22"/>
        <v>1.2179999999999997</v>
      </c>
      <c r="I108" s="13">
        <f t="shared" si="23"/>
        <v>83.02</v>
      </c>
      <c r="J108" s="13">
        <f t="shared" si="23"/>
        <v>7.2227399999999982</v>
      </c>
      <c r="K108" s="13">
        <f t="shared" si="24"/>
        <v>90.242739999999998</v>
      </c>
      <c r="L108" s="147"/>
      <c r="M108" s="14">
        <v>0</v>
      </c>
      <c r="N108" s="11"/>
    </row>
    <row r="109" spans="1:14" ht="16.2" thickBot="1" x14ac:dyDescent="0.35">
      <c r="A109" s="6">
        <v>90</v>
      </c>
      <c r="B109" s="107">
        <v>199.82</v>
      </c>
      <c r="C109" s="172" t="s">
        <v>140</v>
      </c>
      <c r="D109" s="200">
        <v>142</v>
      </c>
      <c r="E109" s="14">
        <v>13023</v>
      </c>
      <c r="F109" s="14">
        <v>13023</v>
      </c>
      <c r="G109" s="13">
        <f t="shared" si="21"/>
        <v>0</v>
      </c>
      <c r="H109" s="22">
        <f t="shared" si="22"/>
        <v>0</v>
      </c>
      <c r="I109" s="13">
        <f t="shared" si="23"/>
        <v>0</v>
      </c>
      <c r="J109" s="13">
        <f t="shared" si="23"/>
        <v>0</v>
      </c>
      <c r="K109" s="13">
        <f t="shared" si="24"/>
        <v>0</v>
      </c>
      <c r="L109" s="147"/>
      <c r="M109" s="14">
        <v>0</v>
      </c>
    </row>
    <row r="110" spans="1:14" ht="16.2" thickBot="1" x14ac:dyDescent="0.35">
      <c r="A110" s="6">
        <v>91</v>
      </c>
      <c r="B110" s="101">
        <v>805.74</v>
      </c>
      <c r="C110" s="172" t="s">
        <v>169</v>
      </c>
      <c r="D110" s="200">
        <v>143</v>
      </c>
      <c r="E110" s="14">
        <v>3875</v>
      </c>
      <c r="F110" s="14">
        <v>3829</v>
      </c>
      <c r="G110" s="13">
        <f t="shared" si="21"/>
        <v>46</v>
      </c>
      <c r="H110" s="22">
        <f t="shared" si="22"/>
        <v>4.0019999999999998</v>
      </c>
      <c r="I110" s="15">
        <f t="shared" si="23"/>
        <v>272.77999999999997</v>
      </c>
      <c r="J110" s="13">
        <f t="shared" si="23"/>
        <v>23.731859999999998</v>
      </c>
      <c r="K110" s="13">
        <f t="shared" si="24"/>
        <v>296.51185999999996</v>
      </c>
      <c r="L110" s="16"/>
      <c r="M110" s="14">
        <v>0</v>
      </c>
    </row>
    <row r="111" spans="1:14" ht="16.2" thickBot="1" x14ac:dyDescent="0.35">
      <c r="A111" s="10">
        <v>92</v>
      </c>
      <c r="B111" s="102">
        <v>442.51</v>
      </c>
      <c r="C111" s="183" t="s">
        <v>157</v>
      </c>
      <c r="D111" s="204">
        <v>144</v>
      </c>
      <c r="E111" s="146">
        <v>17782</v>
      </c>
      <c r="F111" s="146">
        <v>17782</v>
      </c>
      <c r="G111" s="15">
        <f t="shared" si="21"/>
        <v>0</v>
      </c>
      <c r="H111" s="23">
        <f t="shared" si="22"/>
        <v>0</v>
      </c>
      <c r="I111" s="30">
        <f t="shared" si="23"/>
        <v>0</v>
      </c>
      <c r="J111" s="42">
        <f t="shared" si="23"/>
        <v>0</v>
      </c>
      <c r="K111" s="15">
        <f t="shared" si="24"/>
        <v>0</v>
      </c>
      <c r="L111" s="30"/>
      <c r="M111" s="120">
        <v>0</v>
      </c>
    </row>
    <row r="112" spans="1:14" ht="16.2" thickBot="1" x14ac:dyDescent="0.35">
      <c r="A112" s="265" t="s">
        <v>103</v>
      </c>
      <c r="B112" s="266"/>
      <c r="C112" s="266"/>
      <c r="D112" s="266"/>
      <c r="E112" s="208"/>
      <c r="F112" s="209"/>
      <c r="G112" s="218">
        <f t="shared" ref="G112:M112" si="25">SUM(G97:G111)</f>
        <v>1499</v>
      </c>
      <c r="H112" s="82">
        <f t="shared" si="25"/>
        <v>130.41299999999998</v>
      </c>
      <c r="I112" s="161">
        <f t="shared" si="25"/>
        <v>8889.07</v>
      </c>
      <c r="J112" s="73">
        <f t="shared" si="25"/>
        <v>773.34908999999993</v>
      </c>
      <c r="K112" s="73">
        <f t="shared" si="25"/>
        <v>9662.4190899999994</v>
      </c>
      <c r="L112" s="73">
        <f t="shared" si="25"/>
        <v>1284.04</v>
      </c>
      <c r="M112" s="73">
        <f t="shared" si="25"/>
        <v>9988.5914099999973</v>
      </c>
      <c r="N112" s="162"/>
    </row>
    <row r="113" spans="1:14" ht="21" thickBot="1" x14ac:dyDescent="0.35">
      <c r="A113" s="237" t="s">
        <v>104</v>
      </c>
      <c r="B113" s="238"/>
      <c r="C113" s="238"/>
      <c r="D113" s="238"/>
      <c r="E113" s="238"/>
      <c r="F113" s="238"/>
      <c r="G113" s="191"/>
      <c r="H113" s="191"/>
      <c r="I113" s="191"/>
      <c r="J113" s="191"/>
      <c r="K113" s="191"/>
      <c r="L113" s="191"/>
      <c r="M113" s="192"/>
    </row>
    <row r="114" spans="1:14" ht="16.2" thickBot="1" x14ac:dyDescent="0.35">
      <c r="A114" s="6">
        <v>93</v>
      </c>
      <c r="B114" s="105"/>
      <c r="C114" s="188" t="s">
        <v>90</v>
      </c>
      <c r="D114" s="79">
        <v>146</v>
      </c>
      <c r="E114" s="65">
        <v>305</v>
      </c>
      <c r="F114" s="65">
        <v>303</v>
      </c>
      <c r="G114" s="75">
        <f>E114-F114</f>
        <v>2</v>
      </c>
      <c r="H114" s="83">
        <f t="shared" ref="H114:H130" si="26">SUM(G114*8.7/100)</f>
        <v>0.17399999999999999</v>
      </c>
      <c r="I114" s="84">
        <f t="shared" ref="I114:J130" si="27">SUM(G114*5.93)</f>
        <v>11.86</v>
      </c>
      <c r="J114" s="75">
        <f t="shared" si="27"/>
        <v>1.03182</v>
      </c>
      <c r="K114" s="75">
        <f>I114+J114</f>
        <v>12.891819999999999</v>
      </c>
      <c r="L114" s="65">
        <v>122.47</v>
      </c>
      <c r="M114" s="65">
        <f>SUM(K114:L114)</f>
        <v>135.36181999999999</v>
      </c>
    </row>
    <row r="115" spans="1:14" ht="16.2" thickBot="1" x14ac:dyDescent="0.35">
      <c r="A115" s="6">
        <v>94</v>
      </c>
      <c r="B115" s="101"/>
      <c r="C115" s="172" t="s">
        <v>88</v>
      </c>
      <c r="D115" s="200">
        <v>149</v>
      </c>
      <c r="E115" s="14">
        <v>5113</v>
      </c>
      <c r="F115" s="14">
        <v>4898</v>
      </c>
      <c r="G115" s="13">
        <f>E115-F115</f>
        <v>215</v>
      </c>
      <c r="H115" s="22">
        <f t="shared" si="26"/>
        <v>18.704999999999998</v>
      </c>
      <c r="I115" s="13">
        <f t="shared" si="27"/>
        <v>1274.95</v>
      </c>
      <c r="J115" s="13">
        <f t="shared" si="27"/>
        <v>110.92064999999998</v>
      </c>
      <c r="K115" s="13">
        <f>I115+J115</f>
        <v>1385.8706500000001</v>
      </c>
      <c r="L115" s="147">
        <v>7116.93</v>
      </c>
      <c r="M115" s="14">
        <f>SUM(K115+L115)</f>
        <v>8502.800650000001</v>
      </c>
    </row>
    <row r="116" spans="1:14" ht="16.2" thickBot="1" x14ac:dyDescent="0.35">
      <c r="A116" s="6">
        <v>95</v>
      </c>
      <c r="B116" s="101">
        <v>52.21</v>
      </c>
      <c r="C116" s="172" t="s">
        <v>52</v>
      </c>
      <c r="D116" s="200">
        <v>150</v>
      </c>
      <c r="E116" s="14">
        <v>154</v>
      </c>
      <c r="F116" s="14">
        <v>153</v>
      </c>
      <c r="G116" s="13">
        <f>SUM(E116-F116)</f>
        <v>1</v>
      </c>
      <c r="H116" s="22">
        <f t="shared" si="26"/>
        <v>8.6999999999999994E-2</v>
      </c>
      <c r="I116" s="13">
        <f t="shared" si="27"/>
        <v>5.93</v>
      </c>
      <c r="J116" s="13">
        <f t="shared" si="27"/>
        <v>0.51590999999999998</v>
      </c>
      <c r="K116" s="13">
        <f>SUM(I116+J116)</f>
        <v>6.4459099999999996</v>
      </c>
      <c r="L116" s="147"/>
      <c r="M116" s="14">
        <v>0</v>
      </c>
    </row>
    <row r="117" spans="1:14" ht="16.2" thickBot="1" x14ac:dyDescent="0.35">
      <c r="A117" s="6">
        <v>96</v>
      </c>
      <c r="B117" s="8"/>
      <c r="C117" s="168" t="s">
        <v>46</v>
      </c>
      <c r="D117" s="1">
        <v>151</v>
      </c>
      <c r="E117" s="13">
        <v>132</v>
      </c>
      <c r="F117" s="13">
        <v>58</v>
      </c>
      <c r="G117" s="13">
        <f>E117-F117</f>
        <v>74</v>
      </c>
      <c r="H117" s="22">
        <f t="shared" si="26"/>
        <v>6.4379999999999997</v>
      </c>
      <c r="I117" s="13">
        <f t="shared" si="27"/>
        <v>438.82</v>
      </c>
      <c r="J117" s="13">
        <f t="shared" si="27"/>
        <v>38.177339999999994</v>
      </c>
      <c r="K117" s="13">
        <f>I117+J117</f>
        <v>476.99734000000001</v>
      </c>
      <c r="L117" s="147">
        <v>232.25</v>
      </c>
      <c r="M117" s="147">
        <f>SUM(K117:L117)</f>
        <v>709.24734000000001</v>
      </c>
    </row>
    <row r="118" spans="1:14" ht="16.2" thickBot="1" x14ac:dyDescent="0.35">
      <c r="A118" s="6">
        <v>97</v>
      </c>
      <c r="B118" s="101"/>
      <c r="C118" s="172" t="s">
        <v>173</v>
      </c>
      <c r="D118" s="200">
        <v>152</v>
      </c>
      <c r="E118" s="14">
        <v>1314</v>
      </c>
      <c r="F118" s="14">
        <v>1208</v>
      </c>
      <c r="G118" s="13">
        <f>E118-F118</f>
        <v>106</v>
      </c>
      <c r="H118" s="22">
        <f t="shared" si="26"/>
        <v>9.2219999999999995</v>
      </c>
      <c r="I118" s="13">
        <f t="shared" si="27"/>
        <v>628.57999999999993</v>
      </c>
      <c r="J118" s="13">
        <f t="shared" si="27"/>
        <v>54.686459999999997</v>
      </c>
      <c r="K118" s="13">
        <f t="shared" ref="K118:K129" si="28">I118+J118</f>
        <v>683.26645999999994</v>
      </c>
      <c r="L118" s="147"/>
      <c r="M118" s="14">
        <f>SUM(K118+L118-B118)</f>
        <v>683.26645999999994</v>
      </c>
    </row>
    <row r="119" spans="1:14" ht="16.2" thickBot="1" x14ac:dyDescent="0.35">
      <c r="A119" s="6">
        <v>98</v>
      </c>
      <c r="B119" s="101">
        <v>304.89</v>
      </c>
      <c r="C119" s="172" t="s">
        <v>98</v>
      </c>
      <c r="D119" s="200">
        <v>153</v>
      </c>
      <c r="E119" s="14">
        <v>1103</v>
      </c>
      <c r="F119" s="14">
        <v>1094</v>
      </c>
      <c r="G119" s="13">
        <f>E119-F119</f>
        <v>9</v>
      </c>
      <c r="H119" s="22">
        <f t="shared" si="26"/>
        <v>0.78299999999999992</v>
      </c>
      <c r="I119" s="13">
        <f t="shared" si="27"/>
        <v>53.37</v>
      </c>
      <c r="J119" s="13">
        <f t="shared" si="27"/>
        <v>4.6431899999999997</v>
      </c>
      <c r="K119" s="13">
        <f t="shared" si="28"/>
        <v>58.013189999999994</v>
      </c>
      <c r="L119" s="147"/>
      <c r="M119" s="14">
        <v>0</v>
      </c>
    </row>
    <row r="120" spans="1:14" ht="16.2" thickBot="1" x14ac:dyDescent="0.35">
      <c r="A120" s="6">
        <v>99</v>
      </c>
      <c r="B120" s="101"/>
      <c r="C120" s="172" t="s">
        <v>174</v>
      </c>
      <c r="D120" s="200">
        <v>155</v>
      </c>
      <c r="E120" s="14">
        <v>1421</v>
      </c>
      <c r="F120" s="14">
        <v>1404</v>
      </c>
      <c r="G120" s="13">
        <f>E120-F120</f>
        <v>17</v>
      </c>
      <c r="H120" s="22">
        <f t="shared" si="26"/>
        <v>1.4789999999999999</v>
      </c>
      <c r="I120" s="13">
        <f t="shared" si="27"/>
        <v>100.81</v>
      </c>
      <c r="J120" s="13">
        <f t="shared" si="27"/>
        <v>8.7704699999999995</v>
      </c>
      <c r="K120" s="13">
        <f t="shared" si="28"/>
        <v>109.58047000000001</v>
      </c>
      <c r="L120" s="147"/>
      <c r="M120" s="14">
        <f>SUM(K120+L120)</f>
        <v>109.58047000000001</v>
      </c>
    </row>
    <row r="121" spans="1:14" ht="16.2" thickBot="1" x14ac:dyDescent="0.35">
      <c r="A121" s="6">
        <v>100</v>
      </c>
      <c r="B121" s="101">
        <v>1195.72</v>
      </c>
      <c r="C121" s="172" t="s">
        <v>164</v>
      </c>
      <c r="D121" s="200">
        <v>156</v>
      </c>
      <c r="E121" s="14">
        <v>14780</v>
      </c>
      <c r="F121" s="14">
        <v>14542</v>
      </c>
      <c r="G121" s="13">
        <f>E121-F121</f>
        <v>238</v>
      </c>
      <c r="H121" s="22">
        <f t="shared" si="26"/>
        <v>20.706</v>
      </c>
      <c r="I121" s="13">
        <f t="shared" si="27"/>
        <v>1411.34</v>
      </c>
      <c r="J121" s="13">
        <f t="shared" si="27"/>
        <v>122.78657999999999</v>
      </c>
      <c r="K121" s="40">
        <f t="shared" si="28"/>
        <v>1534.1265799999999</v>
      </c>
      <c r="L121" s="31"/>
      <c r="M121" s="14">
        <f>SUM(K121-B121)</f>
        <v>338.40657999999985</v>
      </c>
    </row>
    <row r="122" spans="1:14" ht="16.2" thickBot="1" x14ac:dyDescent="0.35">
      <c r="A122" s="6">
        <v>101</v>
      </c>
      <c r="B122" s="101">
        <v>625.25</v>
      </c>
      <c r="C122" s="172" t="s">
        <v>133</v>
      </c>
      <c r="D122" s="200">
        <v>157</v>
      </c>
      <c r="E122" s="14">
        <v>731</v>
      </c>
      <c r="F122" s="14">
        <v>728</v>
      </c>
      <c r="G122" s="13">
        <f>SUM(E122-F122)</f>
        <v>3</v>
      </c>
      <c r="H122" s="22">
        <f t="shared" si="26"/>
        <v>0.26099999999999995</v>
      </c>
      <c r="I122" s="13">
        <f t="shared" si="27"/>
        <v>17.79</v>
      </c>
      <c r="J122" s="13">
        <f t="shared" si="27"/>
        <v>1.5477299999999996</v>
      </c>
      <c r="K122" s="40">
        <f t="shared" si="28"/>
        <v>19.337730000000001</v>
      </c>
      <c r="L122" s="31"/>
      <c r="M122" s="14">
        <v>0</v>
      </c>
    </row>
    <row r="123" spans="1:14" ht="16.2" thickBot="1" x14ac:dyDescent="0.35">
      <c r="A123" s="6">
        <v>102</v>
      </c>
      <c r="B123" s="101"/>
      <c r="C123" s="172" t="s">
        <v>110</v>
      </c>
      <c r="D123" s="200">
        <v>158</v>
      </c>
      <c r="E123" s="14">
        <v>2336</v>
      </c>
      <c r="F123" s="14">
        <v>2199</v>
      </c>
      <c r="G123" s="13">
        <f t="shared" ref="G123:G129" si="29">E123-F123</f>
        <v>137</v>
      </c>
      <c r="H123" s="22">
        <f t="shared" si="26"/>
        <v>11.918999999999999</v>
      </c>
      <c r="I123" s="13">
        <f t="shared" si="27"/>
        <v>812.41</v>
      </c>
      <c r="J123" s="13">
        <f t="shared" si="27"/>
        <v>70.679669999999987</v>
      </c>
      <c r="K123" s="13">
        <f t="shared" si="28"/>
        <v>883.08966999999996</v>
      </c>
      <c r="L123" s="147">
        <v>1811.3</v>
      </c>
      <c r="M123" s="14">
        <f>SUM(K123+L123)</f>
        <v>2694.38967</v>
      </c>
    </row>
    <row r="124" spans="1:14" ht="16.2" thickBot="1" x14ac:dyDescent="0.35">
      <c r="A124" s="6">
        <v>103</v>
      </c>
      <c r="B124" s="101"/>
      <c r="C124" s="172" t="s">
        <v>169</v>
      </c>
      <c r="D124" s="200">
        <v>161</v>
      </c>
      <c r="E124" s="14">
        <v>8205</v>
      </c>
      <c r="F124" s="14">
        <v>7848</v>
      </c>
      <c r="G124" s="13">
        <f t="shared" si="29"/>
        <v>357</v>
      </c>
      <c r="H124" s="22">
        <f t="shared" si="26"/>
        <v>31.058999999999997</v>
      </c>
      <c r="I124" s="13">
        <f t="shared" si="27"/>
        <v>2117.0099999999998</v>
      </c>
      <c r="J124" s="13">
        <f t="shared" si="27"/>
        <v>184.17986999999997</v>
      </c>
      <c r="K124" s="13">
        <f t="shared" si="28"/>
        <v>2301.1898699999997</v>
      </c>
      <c r="L124" s="147"/>
      <c r="M124" s="14">
        <f>SUM(K124+L124)</f>
        <v>2301.1898699999997</v>
      </c>
    </row>
    <row r="125" spans="1:14" ht="16.2" thickBot="1" x14ac:dyDescent="0.35">
      <c r="A125" s="6">
        <v>104</v>
      </c>
      <c r="B125" s="101"/>
      <c r="C125" s="172" t="s">
        <v>112</v>
      </c>
      <c r="D125" s="200">
        <v>162</v>
      </c>
      <c r="E125" s="14">
        <v>6328</v>
      </c>
      <c r="F125" s="14">
        <v>6186</v>
      </c>
      <c r="G125" s="13">
        <f t="shared" si="29"/>
        <v>142</v>
      </c>
      <c r="H125" s="22">
        <f t="shared" si="26"/>
        <v>12.353999999999999</v>
      </c>
      <c r="I125" s="13">
        <f t="shared" si="27"/>
        <v>842.06</v>
      </c>
      <c r="J125" s="13">
        <f t="shared" si="27"/>
        <v>73.259219999999985</v>
      </c>
      <c r="K125" s="13">
        <f t="shared" si="28"/>
        <v>915.31921999999997</v>
      </c>
      <c r="L125" s="147">
        <v>580.13</v>
      </c>
      <c r="M125" s="14">
        <f>SUM(K125-B125+L125)</f>
        <v>1495.44922</v>
      </c>
    </row>
    <row r="126" spans="1:14" ht="16.2" thickBot="1" x14ac:dyDescent="0.35">
      <c r="A126" s="6">
        <v>105</v>
      </c>
      <c r="B126" s="101">
        <v>1000.41</v>
      </c>
      <c r="C126" s="172" t="s">
        <v>163</v>
      </c>
      <c r="D126" s="200">
        <v>163</v>
      </c>
      <c r="E126" s="14">
        <v>18387</v>
      </c>
      <c r="F126" s="14">
        <v>17942</v>
      </c>
      <c r="G126" s="13">
        <f t="shared" si="29"/>
        <v>445</v>
      </c>
      <c r="H126" s="22">
        <f t="shared" si="26"/>
        <v>38.714999999999996</v>
      </c>
      <c r="I126" s="13">
        <f t="shared" si="27"/>
        <v>2638.85</v>
      </c>
      <c r="J126" s="13">
        <f t="shared" si="27"/>
        <v>229.57994999999997</v>
      </c>
      <c r="K126" s="13">
        <f t="shared" si="28"/>
        <v>2868.4299499999997</v>
      </c>
      <c r="L126" s="147"/>
      <c r="M126" s="14">
        <v>1868.02</v>
      </c>
      <c r="N126" s="11"/>
    </row>
    <row r="127" spans="1:14" ht="16.2" thickBot="1" x14ac:dyDescent="0.35">
      <c r="A127" s="6">
        <v>106</v>
      </c>
      <c r="B127" s="101">
        <v>352.59</v>
      </c>
      <c r="C127" s="172" t="s">
        <v>142</v>
      </c>
      <c r="D127" s="200">
        <v>164</v>
      </c>
      <c r="E127" s="14">
        <v>5353</v>
      </c>
      <c r="F127" s="14">
        <v>5353</v>
      </c>
      <c r="G127" s="13">
        <f t="shared" si="29"/>
        <v>0</v>
      </c>
      <c r="H127" s="22">
        <f t="shared" si="26"/>
        <v>0</v>
      </c>
      <c r="I127" s="13">
        <f t="shared" si="27"/>
        <v>0</v>
      </c>
      <c r="J127" s="13">
        <f t="shared" si="27"/>
        <v>0</v>
      </c>
      <c r="K127" s="13">
        <f t="shared" si="28"/>
        <v>0</v>
      </c>
      <c r="L127" s="147"/>
      <c r="M127" s="14">
        <v>0</v>
      </c>
    </row>
    <row r="128" spans="1:14" ht="16.2" thickBot="1" x14ac:dyDescent="0.35">
      <c r="A128" s="6">
        <v>107</v>
      </c>
      <c r="B128" s="101">
        <v>377.09</v>
      </c>
      <c r="C128" s="172" t="s">
        <v>116</v>
      </c>
      <c r="D128" s="200">
        <v>165</v>
      </c>
      <c r="E128" s="14">
        <v>4276</v>
      </c>
      <c r="F128" s="14">
        <v>4276</v>
      </c>
      <c r="G128" s="13">
        <f t="shared" si="29"/>
        <v>0</v>
      </c>
      <c r="H128" s="23">
        <f t="shared" si="26"/>
        <v>0</v>
      </c>
      <c r="I128" s="15">
        <f t="shared" si="27"/>
        <v>0</v>
      </c>
      <c r="J128" s="13">
        <f t="shared" si="27"/>
        <v>0</v>
      </c>
      <c r="K128" s="13">
        <f t="shared" si="28"/>
        <v>0</v>
      </c>
      <c r="L128" s="147"/>
      <c r="M128" s="14">
        <v>0</v>
      </c>
    </row>
    <row r="129" spans="1:14" ht="16.2" thickBot="1" x14ac:dyDescent="0.35">
      <c r="A129" s="10">
        <v>108</v>
      </c>
      <c r="B129" s="102"/>
      <c r="C129" s="189" t="s">
        <v>135</v>
      </c>
      <c r="D129" s="204">
        <v>167</v>
      </c>
      <c r="E129" s="146">
        <v>245</v>
      </c>
      <c r="F129" s="146">
        <v>198</v>
      </c>
      <c r="G129" s="15">
        <f t="shared" si="29"/>
        <v>47</v>
      </c>
      <c r="H129" s="118">
        <f t="shared" si="26"/>
        <v>4.0889999999999995</v>
      </c>
      <c r="I129" s="43">
        <f t="shared" si="27"/>
        <v>278.70999999999998</v>
      </c>
      <c r="J129" s="15">
        <f t="shared" si="27"/>
        <v>24.247769999999996</v>
      </c>
      <c r="K129" s="15">
        <f t="shared" si="28"/>
        <v>302.95776999999998</v>
      </c>
      <c r="L129" s="16">
        <v>522.12</v>
      </c>
      <c r="M129" s="146">
        <v>825.08</v>
      </c>
    </row>
    <row r="130" spans="1:14" ht="16.2" thickBot="1" x14ac:dyDescent="0.35">
      <c r="A130" s="133">
        <v>109</v>
      </c>
      <c r="B130" s="169"/>
      <c r="C130" s="190" t="s">
        <v>130</v>
      </c>
      <c r="D130" s="27">
        <v>308</v>
      </c>
      <c r="E130" s="45">
        <v>6093</v>
      </c>
      <c r="F130" s="45">
        <v>5879</v>
      </c>
      <c r="G130" s="41">
        <f>SUM(E130-F130)</f>
        <v>214</v>
      </c>
      <c r="H130" s="48">
        <f t="shared" si="26"/>
        <v>18.617999999999999</v>
      </c>
      <c r="I130" s="46">
        <f t="shared" si="27"/>
        <v>1269.02</v>
      </c>
      <c r="J130" s="47">
        <f t="shared" si="27"/>
        <v>110.40473999999999</v>
      </c>
      <c r="K130" s="30">
        <f>SUM(I130+J130)</f>
        <v>1379.4247399999999</v>
      </c>
      <c r="L130" s="120">
        <v>790.27</v>
      </c>
      <c r="M130" s="146">
        <f>SUM(K130+L130)</f>
        <v>2169.6947399999999</v>
      </c>
    </row>
    <row r="131" spans="1:14" ht="16.2" thickBot="1" x14ac:dyDescent="0.35">
      <c r="A131" s="274" t="s">
        <v>58</v>
      </c>
      <c r="B131" s="275"/>
      <c r="C131" s="275"/>
      <c r="D131" s="275"/>
      <c r="E131" s="275"/>
      <c r="F131" s="217"/>
      <c r="G131" s="119">
        <f t="shared" ref="G131:M131" si="30">SUM(G114:G130)</f>
        <v>2007</v>
      </c>
      <c r="H131" s="82">
        <f t="shared" si="30"/>
        <v>174.60899999999998</v>
      </c>
      <c r="I131" s="119">
        <f t="shared" si="30"/>
        <v>11901.509999999998</v>
      </c>
      <c r="J131" s="119">
        <f t="shared" si="30"/>
        <v>1035.4313699999998</v>
      </c>
      <c r="K131" s="119">
        <f t="shared" si="30"/>
        <v>12936.941369999999</v>
      </c>
      <c r="L131" s="73">
        <f t="shared" si="30"/>
        <v>11175.470000000001</v>
      </c>
      <c r="M131" s="73">
        <f t="shared" si="30"/>
        <v>21832.486820000006</v>
      </c>
    </row>
    <row r="132" spans="1:14" ht="21" thickBot="1" x14ac:dyDescent="0.35">
      <c r="A132" s="237" t="s">
        <v>29</v>
      </c>
      <c r="B132" s="238"/>
      <c r="C132" s="238"/>
      <c r="D132" s="238"/>
      <c r="E132" s="238"/>
      <c r="F132" s="238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4">
        <v>110</v>
      </c>
      <c r="B133" s="28"/>
      <c r="C133" s="173" t="s">
        <v>113</v>
      </c>
      <c r="D133" s="27">
        <v>170</v>
      </c>
      <c r="E133" s="30">
        <v>16292</v>
      </c>
      <c r="F133" s="30">
        <v>16086</v>
      </c>
      <c r="G133" s="30">
        <f t="shared" ref="G133:G140" si="31">E133-F133</f>
        <v>206</v>
      </c>
      <c r="H133" s="110">
        <f t="shared" ref="H133:H140" si="32">SUM(G133*8.7/100)</f>
        <v>17.921999999999997</v>
      </c>
      <c r="I133" s="30">
        <f t="shared" ref="I133:J140" si="33">SUM(G133*5.93)</f>
        <v>1221.58</v>
      </c>
      <c r="J133" s="30">
        <f t="shared" si="33"/>
        <v>106.27745999999998</v>
      </c>
      <c r="K133" s="30">
        <f t="shared" ref="K133:K140" si="34">I133+J133</f>
        <v>1327.8574599999999</v>
      </c>
      <c r="L133" s="30">
        <v>381.6</v>
      </c>
      <c r="M133" s="108">
        <v>1709.46</v>
      </c>
    </row>
    <row r="134" spans="1:14" ht="16.2" thickBot="1" x14ac:dyDescent="0.35">
      <c r="A134" s="2">
        <v>111</v>
      </c>
      <c r="B134" s="8"/>
      <c r="C134" s="172" t="s">
        <v>87</v>
      </c>
      <c r="D134" s="144">
        <v>173</v>
      </c>
      <c r="E134" s="147">
        <v>3952</v>
      </c>
      <c r="F134" s="147">
        <v>3898</v>
      </c>
      <c r="G134" s="13">
        <f t="shared" si="31"/>
        <v>54</v>
      </c>
      <c r="H134" s="22">
        <f t="shared" si="32"/>
        <v>4.6979999999999995</v>
      </c>
      <c r="I134" s="13">
        <f t="shared" si="33"/>
        <v>320.21999999999997</v>
      </c>
      <c r="J134" s="13">
        <f t="shared" si="33"/>
        <v>27.859139999999996</v>
      </c>
      <c r="K134" s="13">
        <f t="shared" si="34"/>
        <v>348.07913999999994</v>
      </c>
      <c r="L134" s="147">
        <v>1830.64</v>
      </c>
      <c r="M134" s="14">
        <f>SUM(K134:L134)</f>
        <v>2178.7191400000002</v>
      </c>
    </row>
    <row r="135" spans="1:14" ht="16.2" thickBot="1" x14ac:dyDescent="0.35">
      <c r="A135" s="2">
        <v>112</v>
      </c>
      <c r="B135" s="8"/>
      <c r="C135" s="172" t="s">
        <v>141</v>
      </c>
      <c r="D135" s="200">
        <v>174</v>
      </c>
      <c r="E135" s="14">
        <v>1875</v>
      </c>
      <c r="F135" s="14">
        <v>1856</v>
      </c>
      <c r="G135" s="13">
        <f t="shared" si="31"/>
        <v>19</v>
      </c>
      <c r="H135" s="22">
        <f t="shared" si="32"/>
        <v>1.6529999999999998</v>
      </c>
      <c r="I135" s="13">
        <f t="shared" si="33"/>
        <v>112.66999999999999</v>
      </c>
      <c r="J135" s="13">
        <f t="shared" si="33"/>
        <v>9.8022899999999975</v>
      </c>
      <c r="K135" s="13">
        <f t="shared" si="34"/>
        <v>122.47228999999999</v>
      </c>
      <c r="L135" s="147">
        <v>277.18</v>
      </c>
      <c r="M135" s="14">
        <f>SUM(K135+L135)</f>
        <v>399.65228999999999</v>
      </c>
    </row>
    <row r="136" spans="1:14" ht="16.2" thickBot="1" x14ac:dyDescent="0.35">
      <c r="A136" s="2">
        <v>113</v>
      </c>
      <c r="B136" s="8"/>
      <c r="C136" s="172" t="s">
        <v>158</v>
      </c>
      <c r="D136" s="200">
        <v>181</v>
      </c>
      <c r="E136" s="14">
        <v>1967</v>
      </c>
      <c r="F136" s="14">
        <v>1933</v>
      </c>
      <c r="G136" s="13">
        <f t="shared" si="31"/>
        <v>34</v>
      </c>
      <c r="H136" s="22">
        <f t="shared" si="32"/>
        <v>2.9579999999999997</v>
      </c>
      <c r="I136" s="13">
        <f t="shared" si="33"/>
        <v>201.62</v>
      </c>
      <c r="J136" s="13">
        <f t="shared" si="33"/>
        <v>17.540939999999999</v>
      </c>
      <c r="K136" s="13">
        <f t="shared" si="34"/>
        <v>219.16094000000001</v>
      </c>
      <c r="L136" s="147"/>
      <c r="M136" s="14">
        <f>SUM(K136+L136)</f>
        <v>219.16094000000001</v>
      </c>
    </row>
    <row r="137" spans="1:14" ht="16.2" thickBot="1" x14ac:dyDescent="0.35">
      <c r="A137" s="2">
        <v>114</v>
      </c>
      <c r="B137" s="8"/>
      <c r="C137" s="172" t="s">
        <v>99</v>
      </c>
      <c r="D137" s="200">
        <v>186</v>
      </c>
      <c r="E137" s="14">
        <v>20657</v>
      </c>
      <c r="F137" s="14">
        <v>20436</v>
      </c>
      <c r="G137" s="13">
        <f t="shared" si="31"/>
        <v>221</v>
      </c>
      <c r="H137" s="22">
        <f t="shared" si="32"/>
        <v>19.226999999999997</v>
      </c>
      <c r="I137" s="15">
        <f t="shared" si="33"/>
        <v>1310.53</v>
      </c>
      <c r="J137" s="13">
        <f t="shared" si="33"/>
        <v>114.01610999999997</v>
      </c>
      <c r="K137" s="13">
        <f t="shared" si="34"/>
        <v>1424.54611</v>
      </c>
      <c r="L137" s="147">
        <v>2439.77</v>
      </c>
      <c r="M137" s="14">
        <v>3864.32</v>
      </c>
      <c r="N137" s="11"/>
    </row>
    <row r="138" spans="1:14" ht="16.2" thickBot="1" x14ac:dyDescent="0.35">
      <c r="A138" s="2">
        <v>115</v>
      </c>
      <c r="B138" s="8"/>
      <c r="C138" s="172" t="s">
        <v>67</v>
      </c>
      <c r="D138" s="200">
        <v>189</v>
      </c>
      <c r="E138" s="14">
        <v>2434</v>
      </c>
      <c r="F138" s="14">
        <v>2412</v>
      </c>
      <c r="G138" s="13">
        <f t="shared" si="31"/>
        <v>22</v>
      </c>
      <c r="H138" s="22">
        <f t="shared" si="32"/>
        <v>1.9139999999999997</v>
      </c>
      <c r="I138" s="30">
        <f t="shared" si="33"/>
        <v>130.45999999999998</v>
      </c>
      <c r="J138" s="29">
        <f t="shared" si="33"/>
        <v>11.350019999999997</v>
      </c>
      <c r="K138" s="13">
        <f t="shared" si="34"/>
        <v>141.81001999999998</v>
      </c>
      <c r="L138" s="147">
        <v>1612.12</v>
      </c>
      <c r="M138" s="14">
        <f>SUM(K138+L138)</f>
        <v>1753.9300199999998</v>
      </c>
    </row>
    <row r="139" spans="1:14" ht="16.2" thickBot="1" x14ac:dyDescent="0.35">
      <c r="A139" s="2">
        <v>116</v>
      </c>
      <c r="B139" s="8"/>
      <c r="C139" s="172" t="s">
        <v>175</v>
      </c>
      <c r="D139" s="200">
        <v>196</v>
      </c>
      <c r="E139" s="14">
        <v>13651</v>
      </c>
      <c r="F139" s="14">
        <v>13185</v>
      </c>
      <c r="G139" s="13">
        <f t="shared" si="31"/>
        <v>466</v>
      </c>
      <c r="H139" s="22">
        <f t="shared" si="32"/>
        <v>40.542000000000002</v>
      </c>
      <c r="I139" s="44">
        <f t="shared" si="33"/>
        <v>2763.3799999999997</v>
      </c>
      <c r="J139" s="13">
        <f t="shared" si="33"/>
        <v>240.41406000000001</v>
      </c>
      <c r="K139" s="13">
        <f t="shared" si="34"/>
        <v>3003.7940599999997</v>
      </c>
      <c r="L139" s="147"/>
      <c r="M139" s="14">
        <f>SUM(K139+L139)</f>
        <v>3003.7940599999997</v>
      </c>
    </row>
    <row r="140" spans="1:14" ht="16.2" thickBot="1" x14ac:dyDescent="0.35">
      <c r="A140" s="12">
        <v>117</v>
      </c>
      <c r="B140" s="103"/>
      <c r="C140" s="183" t="s">
        <v>77</v>
      </c>
      <c r="D140" s="204">
        <v>197</v>
      </c>
      <c r="E140" s="146">
        <v>2300</v>
      </c>
      <c r="F140" s="146">
        <v>2300</v>
      </c>
      <c r="G140" s="15">
        <f t="shared" si="31"/>
        <v>0</v>
      </c>
      <c r="H140" s="22">
        <f t="shared" si="32"/>
        <v>0</v>
      </c>
      <c r="I140" s="13">
        <f t="shared" si="33"/>
        <v>0</v>
      </c>
      <c r="J140" s="15">
        <f t="shared" si="33"/>
        <v>0</v>
      </c>
      <c r="K140" s="15">
        <f t="shared" si="34"/>
        <v>0</v>
      </c>
      <c r="L140" s="16"/>
      <c r="M140" s="146">
        <v>0</v>
      </c>
    </row>
    <row r="141" spans="1:14" ht="16.2" thickBot="1" x14ac:dyDescent="0.35">
      <c r="A141" s="163"/>
      <c r="B141" s="164"/>
      <c r="C141" s="164"/>
      <c r="D141" s="164"/>
      <c r="E141" s="164" t="s">
        <v>65</v>
      </c>
      <c r="F141" s="185"/>
      <c r="G141" s="69">
        <f t="shared" ref="G141:M141" si="35">SUM(G133:G140)</f>
        <v>1022</v>
      </c>
      <c r="H141" s="76">
        <f t="shared" si="35"/>
        <v>88.913999999999987</v>
      </c>
      <c r="I141" s="71">
        <f t="shared" si="35"/>
        <v>6060.4599999999991</v>
      </c>
      <c r="J141" s="69">
        <f t="shared" si="35"/>
        <v>527.26001999999994</v>
      </c>
      <c r="K141" s="69">
        <f t="shared" si="35"/>
        <v>6587.7200199999988</v>
      </c>
      <c r="L141" s="69">
        <f t="shared" si="35"/>
        <v>6541.31</v>
      </c>
      <c r="M141" s="69">
        <f t="shared" si="35"/>
        <v>13129.03645</v>
      </c>
    </row>
    <row r="142" spans="1:14" ht="20.399999999999999" x14ac:dyDescent="0.3">
      <c r="A142" s="237" t="s">
        <v>30</v>
      </c>
      <c r="B142" s="238"/>
      <c r="C142" s="238"/>
      <c r="D142" s="238"/>
      <c r="E142" s="238"/>
      <c r="F142" s="238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5">
        <v>118</v>
      </c>
      <c r="B143" s="126">
        <v>1504.48</v>
      </c>
      <c r="C143" s="211" t="s">
        <v>176</v>
      </c>
      <c r="D143" s="86">
        <v>199</v>
      </c>
      <c r="E143" s="65">
        <v>11447</v>
      </c>
      <c r="F143" s="65">
        <v>11215</v>
      </c>
      <c r="G143" s="75">
        <f t="shared" ref="G143:G154" si="36">E143-F143</f>
        <v>232</v>
      </c>
      <c r="H143" s="53">
        <f t="shared" ref="H143:H167" si="37">SUM(G143*8.7/100)</f>
        <v>20.183999999999997</v>
      </c>
      <c r="I143" s="75">
        <f t="shared" ref="I143:I167" si="38">SUM(G143*5.93)</f>
        <v>1375.76</v>
      </c>
      <c r="J143" s="75">
        <f t="shared" ref="J143" si="39">SUM(H143*5.73)</f>
        <v>115.65432</v>
      </c>
      <c r="K143" s="75">
        <f t="shared" ref="K143:K151" si="40">I143+J143</f>
        <v>1491.4143200000001</v>
      </c>
      <c r="L143" s="65"/>
      <c r="M143" s="65">
        <v>0</v>
      </c>
    </row>
    <row r="144" spans="1:14" ht="16.2" thickBot="1" x14ac:dyDescent="0.35">
      <c r="A144" s="49">
        <v>119</v>
      </c>
      <c r="B144" s="62"/>
      <c r="C144" s="173" t="s">
        <v>69</v>
      </c>
      <c r="D144" s="60">
        <v>200</v>
      </c>
      <c r="E144" s="14">
        <v>2546</v>
      </c>
      <c r="F144" s="14">
        <v>2540</v>
      </c>
      <c r="G144" s="13">
        <f t="shared" si="36"/>
        <v>6</v>
      </c>
      <c r="H144" s="22">
        <f t="shared" si="37"/>
        <v>0.52199999999999991</v>
      </c>
      <c r="I144" s="15">
        <f t="shared" si="38"/>
        <v>35.58</v>
      </c>
      <c r="J144" s="13">
        <f t="shared" ref="J144:J167" si="41">SUM(H144*5.93)</f>
        <v>3.0954599999999992</v>
      </c>
      <c r="K144" s="13">
        <f t="shared" si="40"/>
        <v>38.675460000000001</v>
      </c>
      <c r="L144" s="147">
        <v>902.42</v>
      </c>
      <c r="M144" s="14">
        <v>941.1</v>
      </c>
    </row>
    <row r="145" spans="1:13" ht="16.2" thickBot="1" x14ac:dyDescent="0.35">
      <c r="A145" s="49">
        <v>120</v>
      </c>
      <c r="B145" s="21">
        <v>235.92</v>
      </c>
      <c r="C145" s="172" t="s">
        <v>143</v>
      </c>
      <c r="D145" s="60">
        <v>201</v>
      </c>
      <c r="E145" s="14">
        <v>2101</v>
      </c>
      <c r="F145" s="14">
        <v>2059</v>
      </c>
      <c r="G145" s="13">
        <f t="shared" si="36"/>
        <v>42</v>
      </c>
      <c r="H145" s="22">
        <f t="shared" si="37"/>
        <v>3.6539999999999999</v>
      </c>
      <c r="I145" s="30">
        <f t="shared" si="38"/>
        <v>249.06</v>
      </c>
      <c r="J145" s="29">
        <f t="shared" si="41"/>
        <v>21.668219999999998</v>
      </c>
      <c r="K145" s="13">
        <f t="shared" si="40"/>
        <v>270.72822000000002</v>
      </c>
      <c r="L145" s="147"/>
      <c r="M145" s="14">
        <v>0</v>
      </c>
    </row>
    <row r="146" spans="1:13" ht="16.2" thickBot="1" x14ac:dyDescent="0.35">
      <c r="A146" s="49">
        <v>121</v>
      </c>
      <c r="B146" s="21">
        <v>443.48</v>
      </c>
      <c r="C146" s="210" t="s">
        <v>177</v>
      </c>
      <c r="D146" s="60">
        <v>202</v>
      </c>
      <c r="E146" s="14">
        <v>7940</v>
      </c>
      <c r="F146" s="14">
        <v>7849</v>
      </c>
      <c r="G146" s="13">
        <f t="shared" si="36"/>
        <v>91</v>
      </c>
      <c r="H146" s="23">
        <f t="shared" si="37"/>
        <v>7.9169999999999989</v>
      </c>
      <c r="I146" s="123">
        <f t="shared" si="38"/>
        <v>539.63</v>
      </c>
      <c r="J146" s="13">
        <f t="shared" si="41"/>
        <v>46.94780999999999</v>
      </c>
      <c r="K146" s="13">
        <f t="shared" si="40"/>
        <v>586.57781</v>
      </c>
      <c r="L146" s="147"/>
      <c r="M146" s="14">
        <v>143.1</v>
      </c>
    </row>
    <row r="147" spans="1:13" ht="16.2" thickBot="1" x14ac:dyDescent="0.35">
      <c r="A147" s="49">
        <v>122</v>
      </c>
      <c r="B147" s="21"/>
      <c r="C147" s="172"/>
      <c r="D147" s="60">
        <v>203</v>
      </c>
      <c r="E147" s="14">
        <v>4095</v>
      </c>
      <c r="F147" s="14">
        <v>4095</v>
      </c>
      <c r="G147" s="15">
        <f t="shared" si="36"/>
        <v>0</v>
      </c>
      <c r="H147" s="67">
        <f t="shared" si="37"/>
        <v>0</v>
      </c>
      <c r="I147" s="111">
        <f t="shared" si="38"/>
        <v>0</v>
      </c>
      <c r="J147" s="13">
        <f t="shared" si="41"/>
        <v>0</v>
      </c>
      <c r="K147" s="13">
        <f t="shared" si="40"/>
        <v>0</v>
      </c>
      <c r="L147" s="147">
        <v>1024.9000000000001</v>
      </c>
      <c r="M147" s="14">
        <v>1024.9000000000001</v>
      </c>
    </row>
    <row r="148" spans="1:13" ht="16.2" thickBot="1" x14ac:dyDescent="0.35">
      <c r="A148" s="49">
        <v>123</v>
      </c>
      <c r="B148" s="140">
        <v>39.32</v>
      </c>
      <c r="C148" s="210" t="s">
        <v>159</v>
      </c>
      <c r="D148" s="60">
        <v>204</v>
      </c>
      <c r="E148" s="14">
        <v>608</v>
      </c>
      <c r="F148" s="14">
        <v>605</v>
      </c>
      <c r="G148" s="30">
        <f t="shared" si="36"/>
        <v>3</v>
      </c>
      <c r="H148" s="125">
        <f t="shared" si="37"/>
        <v>0.26099999999999995</v>
      </c>
      <c r="I148" s="13">
        <f t="shared" si="38"/>
        <v>17.79</v>
      </c>
      <c r="J148" s="13">
        <f t="shared" si="41"/>
        <v>1.5477299999999996</v>
      </c>
      <c r="K148" s="13">
        <f t="shared" si="40"/>
        <v>19.337730000000001</v>
      </c>
      <c r="L148" s="147"/>
      <c r="M148" s="14">
        <v>0</v>
      </c>
    </row>
    <row r="149" spans="1:13" ht="16.2" thickBot="1" x14ac:dyDescent="0.35">
      <c r="A149" s="49">
        <v>124</v>
      </c>
      <c r="B149" s="21"/>
      <c r="C149" s="172" t="s">
        <v>53</v>
      </c>
      <c r="D149" s="60">
        <v>206</v>
      </c>
      <c r="E149" s="14">
        <v>720</v>
      </c>
      <c r="F149" s="14">
        <v>720</v>
      </c>
      <c r="G149" s="30">
        <f t="shared" si="36"/>
        <v>0</v>
      </c>
      <c r="H149" s="124">
        <f t="shared" si="37"/>
        <v>0</v>
      </c>
      <c r="I149" s="13">
        <f t="shared" si="38"/>
        <v>0</v>
      </c>
      <c r="J149" s="13">
        <f t="shared" si="41"/>
        <v>0</v>
      </c>
      <c r="K149" s="13">
        <f t="shared" si="40"/>
        <v>0</v>
      </c>
      <c r="L149" s="147"/>
      <c r="M149" s="14">
        <v>0</v>
      </c>
    </row>
    <row r="150" spans="1:13" ht="16.2" thickBot="1" x14ac:dyDescent="0.35">
      <c r="A150" s="49">
        <v>125</v>
      </c>
      <c r="B150" s="13">
        <v>161.15</v>
      </c>
      <c r="C150" s="210" t="s">
        <v>166</v>
      </c>
      <c r="D150" s="60">
        <v>208</v>
      </c>
      <c r="E150" s="14">
        <v>3184</v>
      </c>
      <c r="F150" s="14">
        <v>3182</v>
      </c>
      <c r="G150" s="13">
        <f t="shared" si="36"/>
        <v>2</v>
      </c>
      <c r="H150" s="22">
        <f t="shared" si="37"/>
        <v>0.17399999999999999</v>
      </c>
      <c r="I150" s="13">
        <f t="shared" si="38"/>
        <v>11.86</v>
      </c>
      <c r="J150" s="13">
        <f t="shared" si="41"/>
        <v>1.03182</v>
      </c>
      <c r="K150" s="13">
        <f t="shared" si="40"/>
        <v>12.891819999999999</v>
      </c>
      <c r="L150" s="147"/>
      <c r="M150" s="14">
        <v>0</v>
      </c>
    </row>
    <row r="151" spans="1:13" ht="16.2" thickBot="1" x14ac:dyDescent="0.35">
      <c r="A151" s="49">
        <v>126</v>
      </c>
      <c r="B151" s="13">
        <v>206.27</v>
      </c>
      <c r="C151" s="172" t="s">
        <v>101</v>
      </c>
      <c r="D151" s="60">
        <v>209</v>
      </c>
      <c r="E151" s="14">
        <v>2581</v>
      </c>
      <c r="F151" s="14">
        <v>2562</v>
      </c>
      <c r="G151" s="13">
        <f t="shared" si="36"/>
        <v>19</v>
      </c>
      <c r="H151" s="22">
        <f t="shared" si="37"/>
        <v>1.6529999999999998</v>
      </c>
      <c r="I151" s="13">
        <f t="shared" si="38"/>
        <v>112.66999999999999</v>
      </c>
      <c r="J151" s="13">
        <f t="shared" si="41"/>
        <v>9.8022899999999975</v>
      </c>
      <c r="K151" s="13">
        <f t="shared" si="40"/>
        <v>122.47228999999999</v>
      </c>
      <c r="L151" s="147"/>
      <c r="M151" s="14">
        <v>0</v>
      </c>
    </row>
    <row r="152" spans="1:13" ht="16.2" thickBot="1" x14ac:dyDescent="0.35">
      <c r="A152" s="49">
        <v>127</v>
      </c>
      <c r="B152" s="149" t="s">
        <v>178</v>
      </c>
      <c r="C152" s="210" t="s">
        <v>164</v>
      </c>
      <c r="D152" s="60">
        <v>211</v>
      </c>
      <c r="E152" s="14">
        <v>3617</v>
      </c>
      <c r="F152" s="14">
        <v>3518</v>
      </c>
      <c r="G152" s="13">
        <f t="shared" si="36"/>
        <v>99</v>
      </c>
      <c r="H152" s="22">
        <f t="shared" si="37"/>
        <v>8.6129999999999995</v>
      </c>
      <c r="I152" s="13">
        <f t="shared" si="38"/>
        <v>587.06999999999994</v>
      </c>
      <c r="J152" s="13">
        <f t="shared" si="41"/>
        <v>51.075089999999996</v>
      </c>
      <c r="K152" s="13">
        <f>SUM(I152+J152)</f>
        <v>638.14508999999998</v>
      </c>
      <c r="L152" s="147"/>
      <c r="M152" s="14">
        <v>79.930000000000007</v>
      </c>
    </row>
    <row r="153" spans="1:13" ht="16.2" thickBot="1" x14ac:dyDescent="0.35">
      <c r="A153" s="49">
        <v>128</v>
      </c>
      <c r="B153" s="21"/>
      <c r="C153" s="172" t="s">
        <v>145</v>
      </c>
      <c r="D153" s="60">
        <v>212</v>
      </c>
      <c r="E153" s="14">
        <v>12670</v>
      </c>
      <c r="F153" s="14">
        <v>12621</v>
      </c>
      <c r="G153" s="13">
        <f t="shared" si="36"/>
        <v>49</v>
      </c>
      <c r="H153" s="22">
        <f t="shared" si="37"/>
        <v>4.2629999999999999</v>
      </c>
      <c r="I153" s="13">
        <f t="shared" si="38"/>
        <v>290.57</v>
      </c>
      <c r="J153" s="13">
        <f t="shared" si="41"/>
        <v>25.279589999999999</v>
      </c>
      <c r="K153" s="13">
        <f>I153+J153</f>
        <v>315.84958999999998</v>
      </c>
      <c r="L153" s="147">
        <v>758.68</v>
      </c>
      <c r="M153" s="14">
        <f>SUM(K153+L153-B153)</f>
        <v>1074.5295899999999</v>
      </c>
    </row>
    <row r="154" spans="1:13" ht="16.2" thickBot="1" x14ac:dyDescent="0.35">
      <c r="A154" s="49">
        <v>129</v>
      </c>
      <c r="B154" s="21">
        <v>667.35</v>
      </c>
      <c r="C154" s="172" t="s">
        <v>102</v>
      </c>
      <c r="D154" s="60">
        <v>213</v>
      </c>
      <c r="E154" s="14">
        <v>2925</v>
      </c>
      <c r="F154" s="14">
        <v>2846</v>
      </c>
      <c r="G154" s="13">
        <f t="shared" si="36"/>
        <v>79</v>
      </c>
      <c r="H154" s="22">
        <f t="shared" si="37"/>
        <v>6.8729999999999993</v>
      </c>
      <c r="I154" s="13">
        <f t="shared" si="38"/>
        <v>468.46999999999997</v>
      </c>
      <c r="J154" s="13">
        <f t="shared" si="41"/>
        <v>40.756889999999991</v>
      </c>
      <c r="K154" s="13">
        <f>I154+J154</f>
        <v>509.22688999999997</v>
      </c>
      <c r="L154" s="147"/>
      <c r="M154" s="14">
        <v>0</v>
      </c>
    </row>
    <row r="155" spans="1:13" ht="16.2" thickBot="1" x14ac:dyDescent="0.35">
      <c r="A155" s="49">
        <v>130</v>
      </c>
      <c r="B155" s="21"/>
      <c r="C155" s="172" t="s">
        <v>110</v>
      </c>
      <c r="D155" s="60">
        <v>216</v>
      </c>
      <c r="E155" s="14">
        <v>1977</v>
      </c>
      <c r="F155" s="14">
        <v>1976</v>
      </c>
      <c r="G155" s="13">
        <f>SUM(E155-F155)</f>
        <v>1</v>
      </c>
      <c r="H155" s="22">
        <f t="shared" si="37"/>
        <v>8.6999999999999994E-2</v>
      </c>
      <c r="I155" s="15">
        <f t="shared" si="38"/>
        <v>5.93</v>
      </c>
      <c r="J155" s="13">
        <f t="shared" si="41"/>
        <v>0.51590999999999998</v>
      </c>
      <c r="K155" s="13">
        <f>I155+J155</f>
        <v>6.4459099999999996</v>
      </c>
      <c r="L155" s="147">
        <v>103.13</v>
      </c>
      <c r="M155" s="14">
        <f>SUM(K155-B155+L155)</f>
        <v>109.57590999999999</v>
      </c>
    </row>
    <row r="156" spans="1:13" ht="16.2" thickBot="1" x14ac:dyDescent="0.35">
      <c r="A156" s="49">
        <v>131</v>
      </c>
      <c r="B156" s="13">
        <v>2549.36</v>
      </c>
      <c r="C156" s="210" t="s">
        <v>133</v>
      </c>
      <c r="D156" s="60">
        <v>218</v>
      </c>
      <c r="E156" s="14">
        <v>7333</v>
      </c>
      <c r="F156" s="14">
        <v>7222</v>
      </c>
      <c r="G156" s="13">
        <f t="shared" ref="G156:G163" si="42">E156-F156</f>
        <v>111</v>
      </c>
      <c r="H156" s="22">
        <f t="shared" si="37"/>
        <v>9.657</v>
      </c>
      <c r="I156" s="30">
        <f t="shared" si="38"/>
        <v>658.23</v>
      </c>
      <c r="J156" s="29">
        <f t="shared" si="41"/>
        <v>57.266009999999994</v>
      </c>
      <c r="K156" s="13">
        <f>SUM(I156+J156)</f>
        <v>715.49601000000007</v>
      </c>
      <c r="L156" s="147"/>
      <c r="M156" s="14">
        <v>0</v>
      </c>
    </row>
    <row r="157" spans="1:13" ht="16.2" thickBot="1" x14ac:dyDescent="0.35">
      <c r="A157" s="49">
        <v>132</v>
      </c>
      <c r="B157" s="13">
        <v>70.91</v>
      </c>
      <c r="C157" s="210" t="s">
        <v>166</v>
      </c>
      <c r="D157" s="60">
        <v>220</v>
      </c>
      <c r="E157" s="14">
        <v>2742</v>
      </c>
      <c r="F157" s="14">
        <v>2733</v>
      </c>
      <c r="G157" s="13">
        <f t="shared" si="42"/>
        <v>9</v>
      </c>
      <c r="H157" s="23">
        <f t="shared" si="37"/>
        <v>0.78299999999999992</v>
      </c>
      <c r="I157" s="44">
        <f t="shared" si="38"/>
        <v>53.37</v>
      </c>
      <c r="J157" s="13">
        <f t="shared" si="41"/>
        <v>4.6431899999999997</v>
      </c>
      <c r="K157" s="13">
        <f t="shared" ref="K157:K167" si="43">I157+J157</f>
        <v>58.013189999999994</v>
      </c>
      <c r="L157" s="147"/>
      <c r="M157" s="14">
        <v>0</v>
      </c>
    </row>
    <row r="158" spans="1:13" ht="16.2" thickBot="1" x14ac:dyDescent="0.35">
      <c r="A158" s="49">
        <v>133</v>
      </c>
      <c r="B158" s="21"/>
      <c r="C158" s="172" t="s">
        <v>146</v>
      </c>
      <c r="D158" s="60">
        <v>222</v>
      </c>
      <c r="E158" s="14">
        <v>5181</v>
      </c>
      <c r="F158" s="14">
        <v>5012</v>
      </c>
      <c r="G158" s="13">
        <f t="shared" si="42"/>
        <v>169</v>
      </c>
      <c r="H158" s="54">
        <f t="shared" si="37"/>
        <v>14.702999999999999</v>
      </c>
      <c r="I158" s="41">
        <f t="shared" si="38"/>
        <v>1002.17</v>
      </c>
      <c r="J158" s="13">
        <f t="shared" si="41"/>
        <v>87.188789999999997</v>
      </c>
      <c r="K158" s="13">
        <f t="shared" si="43"/>
        <v>1089.35879</v>
      </c>
      <c r="L158" s="147">
        <v>786.4</v>
      </c>
      <c r="M158" s="14">
        <f>SUM(K158+L158)</f>
        <v>1875.7587899999999</v>
      </c>
    </row>
    <row r="159" spans="1:13" ht="16.2" thickBot="1" x14ac:dyDescent="0.35">
      <c r="A159" s="49">
        <v>134</v>
      </c>
      <c r="B159" s="21"/>
      <c r="C159" s="172" t="s">
        <v>117</v>
      </c>
      <c r="D159" s="60">
        <v>223</v>
      </c>
      <c r="E159" s="14">
        <v>1934</v>
      </c>
      <c r="F159" s="14">
        <v>1886</v>
      </c>
      <c r="G159" s="13">
        <f t="shared" si="42"/>
        <v>48</v>
      </c>
      <c r="H159" s="55">
        <f t="shared" si="37"/>
        <v>4.1759999999999993</v>
      </c>
      <c r="I159" s="13">
        <f t="shared" si="38"/>
        <v>284.64</v>
      </c>
      <c r="J159" s="13">
        <f t="shared" si="41"/>
        <v>24.763679999999994</v>
      </c>
      <c r="K159" s="13">
        <f t="shared" si="43"/>
        <v>309.40368000000001</v>
      </c>
      <c r="L159" s="147">
        <v>1366.54</v>
      </c>
      <c r="M159" s="14">
        <f>SUM(K159+L159)</f>
        <v>1675.9436799999999</v>
      </c>
    </row>
    <row r="160" spans="1:13" ht="16.2" thickBot="1" x14ac:dyDescent="0.35">
      <c r="A160" s="49">
        <v>135</v>
      </c>
      <c r="B160" s="21">
        <v>51.57</v>
      </c>
      <c r="C160" s="210" t="s">
        <v>158</v>
      </c>
      <c r="D160" s="60">
        <v>224</v>
      </c>
      <c r="E160" s="14">
        <v>3042</v>
      </c>
      <c r="F160" s="14">
        <v>3040</v>
      </c>
      <c r="G160" s="13">
        <f t="shared" si="42"/>
        <v>2</v>
      </c>
      <c r="H160" s="56">
        <f t="shared" si="37"/>
        <v>0.17399999999999999</v>
      </c>
      <c r="I160" s="13">
        <f t="shared" si="38"/>
        <v>11.86</v>
      </c>
      <c r="J160" s="13">
        <f t="shared" si="41"/>
        <v>1.03182</v>
      </c>
      <c r="K160" s="13">
        <f t="shared" si="43"/>
        <v>12.891819999999999</v>
      </c>
      <c r="L160" s="147"/>
      <c r="M160" s="14">
        <v>0</v>
      </c>
    </row>
    <row r="161" spans="1:14" ht="16.2" thickBot="1" x14ac:dyDescent="0.35">
      <c r="A161" s="49">
        <v>136</v>
      </c>
      <c r="B161" s="21"/>
      <c r="C161" s="210" t="s">
        <v>163</v>
      </c>
      <c r="D161" s="60">
        <v>225</v>
      </c>
      <c r="E161" s="14">
        <v>11523</v>
      </c>
      <c r="F161" s="14">
        <v>11417</v>
      </c>
      <c r="G161" s="13">
        <f t="shared" si="42"/>
        <v>106</v>
      </c>
      <c r="H161" s="22">
        <f t="shared" si="37"/>
        <v>9.2219999999999995</v>
      </c>
      <c r="I161" s="13">
        <f t="shared" si="38"/>
        <v>628.57999999999993</v>
      </c>
      <c r="J161" s="13">
        <f t="shared" si="41"/>
        <v>54.686459999999997</v>
      </c>
      <c r="K161" s="13">
        <f t="shared" si="43"/>
        <v>683.26645999999994</v>
      </c>
      <c r="L161" s="147"/>
      <c r="M161" s="14">
        <v>683.27</v>
      </c>
    </row>
    <row r="162" spans="1:14" ht="16.2" thickBot="1" x14ac:dyDescent="0.35">
      <c r="A162" s="49">
        <v>137</v>
      </c>
      <c r="B162" s="13">
        <v>477</v>
      </c>
      <c r="C162" s="210" t="s">
        <v>166</v>
      </c>
      <c r="D162" s="60">
        <v>226</v>
      </c>
      <c r="E162" s="14">
        <v>7957</v>
      </c>
      <c r="F162" s="14">
        <v>7857</v>
      </c>
      <c r="G162" s="13">
        <f t="shared" si="42"/>
        <v>100</v>
      </c>
      <c r="H162" s="22">
        <f t="shared" si="37"/>
        <v>8.6999999999999993</v>
      </c>
      <c r="I162" s="13">
        <f t="shared" si="38"/>
        <v>593</v>
      </c>
      <c r="J162" s="13">
        <f t="shared" si="41"/>
        <v>51.590999999999994</v>
      </c>
      <c r="K162" s="13">
        <f t="shared" si="43"/>
        <v>644.59100000000001</v>
      </c>
      <c r="L162" s="147"/>
      <c r="M162" s="14">
        <f>SUM(K162-B162)</f>
        <v>167.59100000000001</v>
      </c>
    </row>
    <row r="163" spans="1:14" ht="16.2" thickBot="1" x14ac:dyDescent="0.35">
      <c r="A163" s="49">
        <v>138</v>
      </c>
      <c r="B163" s="21"/>
      <c r="C163" s="172" t="s">
        <v>138</v>
      </c>
      <c r="D163" s="60">
        <v>227</v>
      </c>
      <c r="E163" s="14">
        <v>9939</v>
      </c>
      <c r="F163" s="14">
        <v>9813</v>
      </c>
      <c r="G163" s="13">
        <f t="shared" si="42"/>
        <v>126</v>
      </c>
      <c r="H163" s="22">
        <f t="shared" si="37"/>
        <v>10.961999999999998</v>
      </c>
      <c r="I163" s="13">
        <f t="shared" si="38"/>
        <v>747.18</v>
      </c>
      <c r="J163" s="13">
        <f t="shared" si="41"/>
        <v>65.004659999999987</v>
      </c>
      <c r="K163" s="13">
        <f t="shared" si="43"/>
        <v>812.18465999999989</v>
      </c>
      <c r="L163" s="147">
        <v>734.84</v>
      </c>
      <c r="M163" s="14">
        <f>SUM(K163+L163)</f>
        <v>1547.02466</v>
      </c>
    </row>
    <row r="164" spans="1:14" ht="16.2" thickBot="1" x14ac:dyDescent="0.35">
      <c r="A164" s="49">
        <v>139</v>
      </c>
      <c r="B164" s="21"/>
      <c r="C164" s="210" t="s">
        <v>164</v>
      </c>
      <c r="D164" s="60">
        <v>228</v>
      </c>
      <c r="E164" s="14">
        <v>734</v>
      </c>
      <c r="F164" s="14">
        <v>659</v>
      </c>
      <c r="G164" s="13">
        <f>SUM(E164-F164)</f>
        <v>75</v>
      </c>
      <c r="H164" s="22">
        <f t="shared" si="37"/>
        <v>6.5250000000000004</v>
      </c>
      <c r="I164" s="13">
        <f t="shared" si="38"/>
        <v>444.75</v>
      </c>
      <c r="J164" s="13">
        <f t="shared" si="41"/>
        <v>38.693249999999999</v>
      </c>
      <c r="K164" s="13">
        <f t="shared" si="43"/>
        <v>483.44324999999998</v>
      </c>
      <c r="L164" s="147"/>
      <c r="M164" s="146">
        <f>SUM(K164+L164)</f>
        <v>483.44324999999998</v>
      </c>
    </row>
    <row r="165" spans="1:14" ht="16.2" thickBot="1" x14ac:dyDescent="0.35">
      <c r="A165" s="49">
        <v>140</v>
      </c>
      <c r="B165" s="21"/>
      <c r="C165" s="172" t="s">
        <v>139</v>
      </c>
      <c r="D165" s="60">
        <v>229</v>
      </c>
      <c r="E165" s="14">
        <v>2141</v>
      </c>
      <c r="F165" s="14">
        <v>2127</v>
      </c>
      <c r="G165" s="13">
        <f>E165-F165</f>
        <v>14</v>
      </c>
      <c r="H165" s="22">
        <f t="shared" si="37"/>
        <v>1.2179999999999997</v>
      </c>
      <c r="I165" s="13">
        <f t="shared" si="38"/>
        <v>83.02</v>
      </c>
      <c r="J165" s="13">
        <f t="shared" si="41"/>
        <v>7.2227399999999982</v>
      </c>
      <c r="K165" s="13">
        <f t="shared" si="43"/>
        <v>90.242739999999998</v>
      </c>
      <c r="L165" s="13">
        <v>857.95</v>
      </c>
      <c r="M165" s="30">
        <f>SUM(K165+L165)</f>
        <v>948.19274000000007</v>
      </c>
      <c r="N165" s="11"/>
    </row>
    <row r="166" spans="1:14" ht="16.2" thickBot="1" x14ac:dyDescent="0.35">
      <c r="A166" s="49">
        <v>141</v>
      </c>
      <c r="B166" s="21"/>
      <c r="C166" s="172" t="s">
        <v>144</v>
      </c>
      <c r="D166" s="60">
        <v>246</v>
      </c>
      <c r="E166" s="14">
        <v>4858</v>
      </c>
      <c r="F166" s="14">
        <v>4709</v>
      </c>
      <c r="G166" s="13">
        <f>E166-F166</f>
        <v>149</v>
      </c>
      <c r="H166" s="22">
        <f t="shared" si="37"/>
        <v>12.962999999999999</v>
      </c>
      <c r="I166" s="13">
        <f t="shared" si="38"/>
        <v>883.56999999999994</v>
      </c>
      <c r="J166" s="13">
        <f t="shared" si="41"/>
        <v>76.870589999999993</v>
      </c>
      <c r="K166" s="13">
        <f t="shared" si="43"/>
        <v>960.44058999999993</v>
      </c>
      <c r="L166" s="13">
        <v>2629.93</v>
      </c>
      <c r="M166" s="30">
        <f>SUM(K166+L166)</f>
        <v>3590.3705899999995</v>
      </c>
    </row>
    <row r="167" spans="1:14" ht="16.2" thickBot="1" x14ac:dyDescent="0.35">
      <c r="A167" s="49">
        <v>142</v>
      </c>
      <c r="B167" s="21"/>
      <c r="C167" s="172" t="s">
        <v>76</v>
      </c>
      <c r="D167" s="60">
        <v>313</v>
      </c>
      <c r="E167" s="14">
        <v>74</v>
      </c>
      <c r="F167" s="14">
        <v>74</v>
      </c>
      <c r="G167" s="13">
        <f>E167-F167</f>
        <v>0</v>
      </c>
      <c r="H167" s="22">
        <f t="shared" si="37"/>
        <v>0</v>
      </c>
      <c r="I167" s="13">
        <f t="shared" si="38"/>
        <v>0</v>
      </c>
      <c r="J167" s="13">
        <f t="shared" si="41"/>
        <v>0</v>
      </c>
      <c r="K167" s="13">
        <f t="shared" si="43"/>
        <v>0</v>
      </c>
      <c r="L167" s="13"/>
      <c r="M167" s="30">
        <v>103.13</v>
      </c>
    </row>
    <row r="168" spans="1:14" ht="16.2" thickBot="1" x14ac:dyDescent="0.35">
      <c r="A168" s="243" t="s">
        <v>62</v>
      </c>
      <c r="B168" s="269"/>
      <c r="C168" s="269"/>
      <c r="D168" s="269"/>
      <c r="E168" s="269"/>
      <c r="F168" s="270"/>
      <c r="G168" s="71">
        <f t="shared" ref="G168:M168" si="44">SUM(G143:G167)</f>
        <v>1532</v>
      </c>
      <c r="H168" s="70">
        <f t="shared" si="44"/>
        <v>133.28400000000002</v>
      </c>
      <c r="I168" s="71">
        <f t="shared" si="44"/>
        <v>9084.76</v>
      </c>
      <c r="J168" s="71">
        <f t="shared" si="44"/>
        <v>786.33731999999998</v>
      </c>
      <c r="K168" s="71">
        <f t="shared" si="44"/>
        <v>9871.0973200000008</v>
      </c>
      <c r="L168" s="71">
        <f t="shared" si="44"/>
        <v>9164.7899999999991</v>
      </c>
      <c r="M168" s="73">
        <f t="shared" si="44"/>
        <v>14447.860210000001</v>
      </c>
    </row>
    <row r="169" spans="1:14" ht="21" thickBot="1" x14ac:dyDescent="0.35">
      <c r="A169" s="241" t="s">
        <v>16</v>
      </c>
      <c r="B169" s="242"/>
      <c r="C169" s="242"/>
      <c r="D169" s="242"/>
      <c r="E169" s="242"/>
      <c r="F169" s="242"/>
      <c r="G169" s="181"/>
      <c r="H169" s="181"/>
      <c r="I169" s="181"/>
      <c r="J169" s="181"/>
      <c r="K169" s="181"/>
      <c r="L169" s="181"/>
      <c r="M169" s="182"/>
    </row>
    <row r="170" spans="1:14" ht="16.2" thickBot="1" x14ac:dyDescent="0.35">
      <c r="A170" s="49">
        <v>142</v>
      </c>
      <c r="B170" s="21"/>
      <c r="C170" s="172" t="s">
        <v>89</v>
      </c>
      <c r="D170" s="60">
        <v>230</v>
      </c>
      <c r="E170" s="14">
        <v>1447</v>
      </c>
      <c r="F170" s="14">
        <v>1426</v>
      </c>
      <c r="G170" s="13">
        <f t="shared" ref="G170:G194" si="45">E170-F170</f>
        <v>21</v>
      </c>
      <c r="H170" s="22">
        <f t="shared" ref="H170:H201" si="46">SUM(G170*8.7/100)</f>
        <v>1.827</v>
      </c>
      <c r="I170" s="13">
        <f t="shared" ref="I170:J201" si="47">SUM(G170*5.93)</f>
        <v>124.53</v>
      </c>
      <c r="J170" s="13">
        <f t="shared" si="47"/>
        <v>10.834109999999999</v>
      </c>
      <c r="K170" s="13">
        <f t="shared" ref="K170:K201" si="48">I170+J170</f>
        <v>135.36411000000001</v>
      </c>
      <c r="L170" s="147">
        <v>302.32</v>
      </c>
      <c r="M170" s="14">
        <v>437.68</v>
      </c>
    </row>
    <row r="171" spans="1:14" ht="16.2" thickBot="1" x14ac:dyDescent="0.35">
      <c r="A171" s="49">
        <v>143</v>
      </c>
      <c r="B171" s="21"/>
      <c r="C171" s="172" t="s">
        <v>49</v>
      </c>
      <c r="D171" s="60">
        <v>231</v>
      </c>
      <c r="E171" s="14">
        <v>118</v>
      </c>
      <c r="F171" s="14">
        <v>118</v>
      </c>
      <c r="G171" s="13">
        <f t="shared" si="45"/>
        <v>0</v>
      </c>
      <c r="H171" s="22">
        <f t="shared" si="46"/>
        <v>0</v>
      </c>
      <c r="I171" s="13">
        <f t="shared" si="47"/>
        <v>0</v>
      </c>
      <c r="J171" s="13">
        <f t="shared" si="47"/>
        <v>0</v>
      </c>
      <c r="K171" s="13">
        <f t="shared" si="48"/>
        <v>0</v>
      </c>
      <c r="L171" s="147">
        <v>77.349999999999994</v>
      </c>
      <c r="M171" s="14">
        <v>77.349999999999994</v>
      </c>
    </row>
    <row r="172" spans="1:14" ht="16.2" thickBot="1" x14ac:dyDescent="0.35">
      <c r="A172" s="49">
        <v>144</v>
      </c>
      <c r="B172" s="13">
        <v>266.86</v>
      </c>
      <c r="C172" s="210" t="s">
        <v>171</v>
      </c>
      <c r="D172" s="60">
        <v>232</v>
      </c>
      <c r="E172" s="14">
        <v>8534</v>
      </c>
      <c r="F172" s="14">
        <v>8469</v>
      </c>
      <c r="G172" s="13">
        <f t="shared" si="45"/>
        <v>65</v>
      </c>
      <c r="H172" s="22">
        <f t="shared" si="46"/>
        <v>5.6550000000000002</v>
      </c>
      <c r="I172" s="13">
        <f t="shared" si="47"/>
        <v>385.45</v>
      </c>
      <c r="J172" s="13">
        <f t="shared" si="47"/>
        <v>33.534149999999997</v>
      </c>
      <c r="K172" s="13">
        <f t="shared" si="48"/>
        <v>418.98415</v>
      </c>
      <c r="L172" s="147"/>
      <c r="M172" s="14">
        <v>152.12</v>
      </c>
    </row>
    <row r="173" spans="1:14" ht="16.2" thickBot="1" x14ac:dyDescent="0.35">
      <c r="A173" s="49">
        <v>145</v>
      </c>
      <c r="B173" s="21"/>
      <c r="C173" s="210" t="s">
        <v>179</v>
      </c>
      <c r="D173" s="60">
        <v>233</v>
      </c>
      <c r="E173" s="14">
        <v>787</v>
      </c>
      <c r="F173" s="14">
        <v>621</v>
      </c>
      <c r="G173" s="13">
        <f t="shared" si="45"/>
        <v>166</v>
      </c>
      <c r="H173" s="22">
        <f t="shared" si="46"/>
        <v>14.441999999999998</v>
      </c>
      <c r="I173" s="13">
        <f t="shared" si="47"/>
        <v>984.38</v>
      </c>
      <c r="J173" s="13">
        <f t="shared" si="47"/>
        <v>85.641059999999982</v>
      </c>
      <c r="K173" s="13">
        <f t="shared" si="48"/>
        <v>1070.02106</v>
      </c>
      <c r="L173" s="147"/>
      <c r="M173" s="14">
        <f>SUM(K173+L173)</f>
        <v>1070.02106</v>
      </c>
    </row>
    <row r="174" spans="1:14" ht="16.2" thickBot="1" x14ac:dyDescent="0.35">
      <c r="A174" s="49">
        <v>146</v>
      </c>
      <c r="B174" s="21"/>
      <c r="C174" s="210" t="s">
        <v>179</v>
      </c>
      <c r="D174" s="60">
        <v>234</v>
      </c>
      <c r="E174" s="14">
        <v>72337</v>
      </c>
      <c r="F174" s="14">
        <v>67697</v>
      </c>
      <c r="G174" s="13">
        <f t="shared" si="45"/>
        <v>4640</v>
      </c>
      <c r="H174" s="22">
        <f t="shared" si="46"/>
        <v>403.68</v>
      </c>
      <c r="I174" s="13">
        <f t="shared" si="47"/>
        <v>27515.199999999997</v>
      </c>
      <c r="J174" s="13">
        <f t="shared" si="47"/>
        <v>2393.8224</v>
      </c>
      <c r="K174" s="13">
        <f t="shared" si="48"/>
        <v>29909.022399999998</v>
      </c>
      <c r="L174" s="147"/>
      <c r="M174" s="14">
        <f>SUM(K174+L174)</f>
        <v>29909.022399999998</v>
      </c>
    </row>
    <row r="175" spans="1:14" ht="16.2" thickBot="1" x14ac:dyDescent="0.35">
      <c r="A175" s="49">
        <v>147</v>
      </c>
      <c r="B175" s="21">
        <v>44.07</v>
      </c>
      <c r="C175" s="172" t="s">
        <v>66</v>
      </c>
      <c r="D175" s="60">
        <v>235</v>
      </c>
      <c r="E175" s="14">
        <v>6774</v>
      </c>
      <c r="F175" s="14">
        <v>6774</v>
      </c>
      <c r="G175" s="13">
        <f t="shared" si="45"/>
        <v>0</v>
      </c>
      <c r="H175" s="22">
        <f t="shared" si="46"/>
        <v>0</v>
      </c>
      <c r="I175" s="13">
        <f t="shared" si="47"/>
        <v>0</v>
      </c>
      <c r="J175" s="13">
        <f t="shared" si="47"/>
        <v>0</v>
      </c>
      <c r="K175" s="13">
        <f t="shared" si="48"/>
        <v>0</v>
      </c>
      <c r="L175" s="147"/>
      <c r="M175" s="14">
        <f>SUM(K175:L175)</f>
        <v>0</v>
      </c>
    </row>
    <row r="176" spans="1:14" ht="16.2" thickBot="1" x14ac:dyDescent="0.35">
      <c r="A176" s="49">
        <v>148</v>
      </c>
      <c r="B176" s="21"/>
      <c r="C176" s="210" t="s">
        <v>180</v>
      </c>
      <c r="D176" s="60">
        <v>236</v>
      </c>
      <c r="E176" s="14">
        <v>8093</v>
      </c>
      <c r="F176" s="14">
        <v>7885</v>
      </c>
      <c r="G176" s="13">
        <f t="shared" si="45"/>
        <v>208</v>
      </c>
      <c r="H176" s="22">
        <f t="shared" si="46"/>
        <v>18.096</v>
      </c>
      <c r="I176" s="13">
        <f t="shared" si="47"/>
        <v>1233.44</v>
      </c>
      <c r="J176" s="13">
        <f t="shared" si="47"/>
        <v>107.30928</v>
      </c>
      <c r="K176" s="13">
        <f t="shared" si="48"/>
        <v>1340.74928</v>
      </c>
      <c r="L176" s="147"/>
      <c r="M176" s="14">
        <v>39.32</v>
      </c>
    </row>
    <row r="177" spans="1:13" ht="16.2" thickBot="1" x14ac:dyDescent="0.35">
      <c r="A177" s="49">
        <v>149</v>
      </c>
      <c r="B177" s="21">
        <v>1712.68</v>
      </c>
      <c r="C177" s="210" t="s">
        <v>163</v>
      </c>
      <c r="D177" s="60">
        <v>238</v>
      </c>
      <c r="E177" s="14">
        <v>10294</v>
      </c>
      <c r="F177" s="14">
        <v>9958</v>
      </c>
      <c r="G177" s="13">
        <f t="shared" si="45"/>
        <v>336</v>
      </c>
      <c r="H177" s="22">
        <f t="shared" si="46"/>
        <v>29.231999999999999</v>
      </c>
      <c r="I177" s="13">
        <f t="shared" si="47"/>
        <v>1992.48</v>
      </c>
      <c r="J177" s="13">
        <f t="shared" si="47"/>
        <v>173.34575999999998</v>
      </c>
      <c r="K177" s="13">
        <f t="shared" si="48"/>
        <v>2165.8257600000002</v>
      </c>
      <c r="L177" s="147"/>
      <c r="M177" s="14">
        <f>SUM(K177+L177-B177)</f>
        <v>453.14576000000011</v>
      </c>
    </row>
    <row r="178" spans="1:13" ht="16.2" thickBot="1" x14ac:dyDescent="0.35">
      <c r="A178" s="49">
        <v>150</v>
      </c>
      <c r="B178" s="21"/>
      <c r="C178" s="172" t="s">
        <v>147</v>
      </c>
      <c r="D178" s="60">
        <v>240</v>
      </c>
      <c r="E178" s="14">
        <v>6306</v>
      </c>
      <c r="F178" s="14">
        <v>5988</v>
      </c>
      <c r="G178" s="13">
        <f t="shared" si="45"/>
        <v>318</v>
      </c>
      <c r="H178" s="22">
        <f t="shared" si="46"/>
        <v>27.666</v>
      </c>
      <c r="I178" s="13">
        <f t="shared" si="47"/>
        <v>1885.74</v>
      </c>
      <c r="J178" s="13">
        <f t="shared" si="47"/>
        <v>164.05938</v>
      </c>
      <c r="K178" s="13">
        <f t="shared" si="48"/>
        <v>2049.7993799999999</v>
      </c>
      <c r="L178" s="147">
        <v>2473.94</v>
      </c>
      <c r="M178" s="14">
        <f>SUM(K178+L178)</f>
        <v>4523.73938</v>
      </c>
    </row>
    <row r="179" spans="1:13" ht="16.2" thickBot="1" x14ac:dyDescent="0.35">
      <c r="A179" s="49">
        <v>151</v>
      </c>
      <c r="B179" s="21">
        <v>1129.32</v>
      </c>
      <c r="C179" s="172" t="s">
        <v>100</v>
      </c>
      <c r="D179" s="60">
        <v>243</v>
      </c>
      <c r="E179" s="14">
        <v>10783</v>
      </c>
      <c r="F179" s="14">
        <v>10290</v>
      </c>
      <c r="G179" s="13">
        <f t="shared" si="45"/>
        <v>493</v>
      </c>
      <c r="H179" s="22">
        <f t="shared" si="46"/>
        <v>42.890999999999991</v>
      </c>
      <c r="I179" s="13">
        <f t="shared" si="47"/>
        <v>2923.49</v>
      </c>
      <c r="J179" s="13">
        <f t="shared" si="47"/>
        <v>254.34362999999993</v>
      </c>
      <c r="K179" s="13">
        <f t="shared" si="48"/>
        <v>3177.8336299999996</v>
      </c>
      <c r="L179" s="147"/>
      <c r="M179" s="14">
        <v>0</v>
      </c>
    </row>
    <row r="180" spans="1:13" ht="16.2" thickBot="1" x14ac:dyDescent="0.35">
      <c r="A180" s="49">
        <v>152</v>
      </c>
      <c r="B180" s="21"/>
      <c r="C180" s="172" t="s">
        <v>70</v>
      </c>
      <c r="D180" s="60">
        <v>244</v>
      </c>
      <c r="E180" s="14">
        <v>98</v>
      </c>
      <c r="F180" s="14">
        <v>98</v>
      </c>
      <c r="G180" s="13">
        <f t="shared" si="45"/>
        <v>0</v>
      </c>
      <c r="H180" s="22">
        <f t="shared" si="46"/>
        <v>0</v>
      </c>
      <c r="I180" s="13">
        <f t="shared" si="47"/>
        <v>0</v>
      </c>
      <c r="J180" s="13">
        <f t="shared" si="47"/>
        <v>0</v>
      </c>
      <c r="K180" s="13">
        <f t="shared" si="48"/>
        <v>0</v>
      </c>
      <c r="L180" s="147">
        <v>70.91</v>
      </c>
      <c r="M180" s="14">
        <f>SUM(K180+L180)</f>
        <v>70.91</v>
      </c>
    </row>
    <row r="181" spans="1:13" ht="16.2" thickBot="1" x14ac:dyDescent="0.35">
      <c r="A181" s="49">
        <v>153</v>
      </c>
      <c r="B181" s="21"/>
      <c r="C181" s="210" t="s">
        <v>181</v>
      </c>
      <c r="D181" s="60">
        <v>245</v>
      </c>
      <c r="E181" s="14">
        <v>254</v>
      </c>
      <c r="F181" s="14">
        <v>245</v>
      </c>
      <c r="G181" s="13">
        <f t="shared" si="45"/>
        <v>9</v>
      </c>
      <c r="H181" s="22">
        <f t="shared" si="46"/>
        <v>0.78299999999999992</v>
      </c>
      <c r="I181" s="13">
        <f t="shared" si="47"/>
        <v>53.37</v>
      </c>
      <c r="J181" s="13">
        <f t="shared" si="47"/>
        <v>4.6431899999999997</v>
      </c>
      <c r="K181" s="13">
        <f t="shared" si="48"/>
        <v>58.013189999999994</v>
      </c>
      <c r="L181" s="147">
        <v>25.79</v>
      </c>
      <c r="M181" s="14">
        <f>SUM(K181+L181)</f>
        <v>83.803190000000001</v>
      </c>
    </row>
    <row r="182" spans="1:13" ht="16.2" thickBot="1" x14ac:dyDescent="0.35">
      <c r="A182" s="49">
        <v>154</v>
      </c>
      <c r="B182" s="21"/>
      <c r="C182" s="172" t="s">
        <v>91</v>
      </c>
      <c r="D182" s="60">
        <v>248</v>
      </c>
      <c r="E182" s="14">
        <v>1954</v>
      </c>
      <c r="F182" s="14">
        <v>1919</v>
      </c>
      <c r="G182" s="13">
        <f t="shared" si="45"/>
        <v>35</v>
      </c>
      <c r="H182" s="22">
        <f t="shared" si="46"/>
        <v>3.0449999999999999</v>
      </c>
      <c r="I182" s="13">
        <f t="shared" si="47"/>
        <v>207.54999999999998</v>
      </c>
      <c r="J182" s="13">
        <f t="shared" si="47"/>
        <v>18.056849999999997</v>
      </c>
      <c r="K182" s="13">
        <f t="shared" si="48"/>
        <v>225.60684999999998</v>
      </c>
      <c r="L182" s="147">
        <v>1920.88</v>
      </c>
      <c r="M182" s="14">
        <f>SUM(K182+L182)</f>
        <v>2146.4868500000002</v>
      </c>
    </row>
    <row r="183" spans="1:13" ht="16.2" thickBot="1" x14ac:dyDescent="0.35">
      <c r="A183" s="49">
        <v>155</v>
      </c>
      <c r="B183" s="21"/>
      <c r="C183" s="172" t="s">
        <v>49</v>
      </c>
      <c r="D183" s="60">
        <v>249</v>
      </c>
      <c r="E183" s="14">
        <v>3024</v>
      </c>
      <c r="F183" s="14">
        <v>3024</v>
      </c>
      <c r="G183" s="13">
        <f t="shared" si="45"/>
        <v>0</v>
      </c>
      <c r="H183" s="22">
        <f t="shared" si="46"/>
        <v>0</v>
      </c>
      <c r="I183" s="13">
        <f t="shared" si="47"/>
        <v>0</v>
      </c>
      <c r="J183" s="13">
        <f t="shared" si="47"/>
        <v>0</v>
      </c>
      <c r="K183" s="13">
        <f t="shared" si="48"/>
        <v>0</v>
      </c>
      <c r="L183" s="147">
        <v>599.47</v>
      </c>
      <c r="M183" s="14">
        <v>599.47</v>
      </c>
    </row>
    <row r="184" spans="1:13" ht="16.2" thickBot="1" x14ac:dyDescent="0.35">
      <c r="A184" s="49">
        <v>156</v>
      </c>
      <c r="B184" s="21">
        <v>360.97</v>
      </c>
      <c r="C184" s="210" t="s">
        <v>175</v>
      </c>
      <c r="D184" s="60">
        <v>250</v>
      </c>
      <c r="E184" s="14">
        <v>17403</v>
      </c>
      <c r="F184" s="14">
        <v>17144</v>
      </c>
      <c r="G184" s="13">
        <f t="shared" si="45"/>
        <v>259</v>
      </c>
      <c r="H184" s="22">
        <f t="shared" si="46"/>
        <v>22.532999999999998</v>
      </c>
      <c r="I184" s="13">
        <f t="shared" si="47"/>
        <v>1535.87</v>
      </c>
      <c r="J184" s="13">
        <f t="shared" si="47"/>
        <v>133.62068999999997</v>
      </c>
      <c r="K184" s="13">
        <f t="shared" si="48"/>
        <v>1669.4906899999999</v>
      </c>
      <c r="L184" s="147"/>
      <c r="M184" s="14">
        <v>1308.52</v>
      </c>
    </row>
    <row r="185" spans="1:13" ht="16.2" thickBot="1" x14ac:dyDescent="0.35">
      <c r="A185" s="49">
        <v>157</v>
      </c>
      <c r="B185" s="21">
        <v>47.05</v>
      </c>
      <c r="C185" s="210" t="s">
        <v>180</v>
      </c>
      <c r="D185" s="60">
        <v>252</v>
      </c>
      <c r="E185" s="14">
        <v>4667</v>
      </c>
      <c r="F185" s="14">
        <v>4563</v>
      </c>
      <c r="G185" s="13">
        <f t="shared" si="45"/>
        <v>104</v>
      </c>
      <c r="H185" s="22">
        <f t="shared" si="46"/>
        <v>9.048</v>
      </c>
      <c r="I185" s="39">
        <f t="shared" si="47"/>
        <v>616.72</v>
      </c>
      <c r="J185" s="13">
        <f t="shared" si="47"/>
        <v>53.654640000000001</v>
      </c>
      <c r="K185" s="13">
        <f t="shared" si="48"/>
        <v>670.37464</v>
      </c>
      <c r="L185" s="147"/>
      <c r="M185" s="14">
        <v>623.32000000000005</v>
      </c>
    </row>
    <row r="186" spans="1:13" ht="16.2" thickBot="1" x14ac:dyDescent="0.35">
      <c r="A186" s="49">
        <v>158</v>
      </c>
      <c r="B186" s="21"/>
      <c r="C186" s="172" t="s">
        <v>82</v>
      </c>
      <c r="D186" s="60" t="s">
        <v>43</v>
      </c>
      <c r="E186" s="14">
        <v>1330</v>
      </c>
      <c r="F186" s="14">
        <v>1319</v>
      </c>
      <c r="G186" s="13">
        <f t="shared" si="45"/>
        <v>11</v>
      </c>
      <c r="H186" s="22">
        <f t="shared" si="46"/>
        <v>0.95699999999999985</v>
      </c>
      <c r="I186" s="39">
        <f t="shared" si="47"/>
        <v>65.22999999999999</v>
      </c>
      <c r="J186" s="13">
        <f t="shared" si="47"/>
        <v>5.6750099999999986</v>
      </c>
      <c r="K186" s="13">
        <f t="shared" si="48"/>
        <v>70.90500999999999</v>
      </c>
      <c r="L186" s="147">
        <v>2088.4699999999998</v>
      </c>
      <c r="M186" s="14">
        <f>SUM(K186+L186)</f>
        <v>2159.3750099999997</v>
      </c>
    </row>
    <row r="187" spans="1:13" ht="16.2" thickBot="1" x14ac:dyDescent="0.35">
      <c r="A187" s="49">
        <v>159</v>
      </c>
      <c r="B187" s="13">
        <v>2455.25</v>
      </c>
      <c r="C187" s="210" t="s">
        <v>180</v>
      </c>
      <c r="D187" s="60">
        <v>254</v>
      </c>
      <c r="E187" s="14">
        <v>11693</v>
      </c>
      <c r="F187" s="14">
        <v>11289</v>
      </c>
      <c r="G187" s="13">
        <f t="shared" si="45"/>
        <v>404</v>
      </c>
      <c r="H187" s="22">
        <f t="shared" si="46"/>
        <v>35.147999999999996</v>
      </c>
      <c r="I187" s="39">
        <f t="shared" si="47"/>
        <v>2395.7199999999998</v>
      </c>
      <c r="J187" s="13">
        <f t="shared" si="47"/>
        <v>208.42763999999997</v>
      </c>
      <c r="K187" s="13">
        <f t="shared" si="48"/>
        <v>2604.1476399999997</v>
      </c>
      <c r="L187" s="147"/>
      <c r="M187" s="14">
        <v>148.9</v>
      </c>
    </row>
    <row r="188" spans="1:13" ht="16.2" thickBot="1" x14ac:dyDescent="0.35">
      <c r="A188" s="49">
        <v>160</v>
      </c>
      <c r="B188" s="21">
        <v>16.12</v>
      </c>
      <c r="C188" s="210" t="s">
        <v>170</v>
      </c>
      <c r="D188" s="60">
        <v>255</v>
      </c>
      <c r="E188" s="14">
        <v>23425</v>
      </c>
      <c r="F188" s="14">
        <v>23256</v>
      </c>
      <c r="G188" s="13">
        <f t="shared" si="45"/>
        <v>169</v>
      </c>
      <c r="H188" s="56">
        <f t="shared" si="46"/>
        <v>14.702999999999999</v>
      </c>
      <c r="I188" s="13">
        <f t="shared" si="47"/>
        <v>1002.17</v>
      </c>
      <c r="J188" s="13">
        <f t="shared" si="47"/>
        <v>87.188789999999997</v>
      </c>
      <c r="K188" s="13">
        <f t="shared" si="48"/>
        <v>1089.35879</v>
      </c>
      <c r="L188" s="147"/>
      <c r="M188" s="14">
        <v>1073.24</v>
      </c>
    </row>
    <row r="189" spans="1:13" ht="16.2" thickBot="1" x14ac:dyDescent="0.35">
      <c r="A189" s="49">
        <v>161</v>
      </c>
      <c r="B189" s="21"/>
      <c r="C189" s="172" t="s">
        <v>110</v>
      </c>
      <c r="D189" s="60">
        <v>257</v>
      </c>
      <c r="E189" s="14">
        <v>9541</v>
      </c>
      <c r="F189" s="14">
        <v>9515</v>
      </c>
      <c r="G189" s="13">
        <f t="shared" si="45"/>
        <v>26</v>
      </c>
      <c r="H189" s="56">
        <f t="shared" si="46"/>
        <v>2.262</v>
      </c>
      <c r="I189" s="13">
        <f t="shared" si="47"/>
        <v>154.18</v>
      </c>
      <c r="J189" s="13">
        <f t="shared" si="47"/>
        <v>13.41366</v>
      </c>
      <c r="K189" s="13">
        <f t="shared" si="48"/>
        <v>167.59366</v>
      </c>
      <c r="L189" s="147">
        <v>3235.21</v>
      </c>
      <c r="M189" s="14">
        <v>3402.8</v>
      </c>
    </row>
    <row r="190" spans="1:13" ht="16.2" thickBot="1" x14ac:dyDescent="0.35">
      <c r="A190" s="49">
        <v>162</v>
      </c>
      <c r="B190" s="21">
        <v>985.58</v>
      </c>
      <c r="C190" s="210" t="s">
        <v>181</v>
      </c>
      <c r="D190" s="60">
        <v>259</v>
      </c>
      <c r="E190" s="14">
        <v>9020</v>
      </c>
      <c r="F190" s="14">
        <v>8813</v>
      </c>
      <c r="G190" s="13">
        <f t="shared" si="45"/>
        <v>207</v>
      </c>
      <c r="H190" s="22">
        <f t="shared" si="46"/>
        <v>18.009</v>
      </c>
      <c r="I190" s="13">
        <f t="shared" si="47"/>
        <v>1227.51</v>
      </c>
      <c r="J190" s="13">
        <f t="shared" si="47"/>
        <v>106.79337</v>
      </c>
      <c r="K190" s="13">
        <f t="shared" si="48"/>
        <v>1334.3033700000001</v>
      </c>
      <c r="L190" s="147"/>
      <c r="M190" s="14">
        <f>SUM(K190-B190)</f>
        <v>348.72337000000005</v>
      </c>
    </row>
    <row r="191" spans="1:13" ht="16.2" thickBot="1" x14ac:dyDescent="0.35">
      <c r="A191" s="49">
        <v>163</v>
      </c>
      <c r="B191" s="21"/>
      <c r="C191" s="210" t="s">
        <v>179</v>
      </c>
      <c r="D191" s="60">
        <v>260</v>
      </c>
      <c r="E191" s="14">
        <v>65293</v>
      </c>
      <c r="F191" s="14">
        <v>63623</v>
      </c>
      <c r="G191" s="13">
        <f t="shared" si="45"/>
        <v>1670</v>
      </c>
      <c r="H191" s="22">
        <f t="shared" si="46"/>
        <v>145.29</v>
      </c>
      <c r="I191" s="13">
        <f t="shared" si="47"/>
        <v>9903.1</v>
      </c>
      <c r="J191" s="13">
        <f t="shared" si="47"/>
        <v>861.5696999999999</v>
      </c>
      <c r="K191" s="13">
        <f t="shared" si="48"/>
        <v>10764.6697</v>
      </c>
      <c r="L191" s="147"/>
      <c r="M191" s="14">
        <f>SUM(K191+L191)</f>
        <v>10764.6697</v>
      </c>
    </row>
    <row r="192" spans="1:13" ht="16.2" thickBot="1" x14ac:dyDescent="0.35">
      <c r="A192" s="49">
        <v>164</v>
      </c>
      <c r="B192" s="21">
        <v>247.31</v>
      </c>
      <c r="C192" s="172" t="s">
        <v>54</v>
      </c>
      <c r="D192" s="60">
        <v>262</v>
      </c>
      <c r="E192" s="14">
        <v>80</v>
      </c>
      <c r="F192" s="14">
        <v>80</v>
      </c>
      <c r="G192" s="13">
        <f t="shared" si="45"/>
        <v>0</v>
      </c>
      <c r="H192" s="22">
        <f t="shared" si="46"/>
        <v>0</v>
      </c>
      <c r="I192" s="13">
        <f t="shared" si="47"/>
        <v>0</v>
      </c>
      <c r="J192" s="13">
        <f t="shared" si="47"/>
        <v>0</v>
      </c>
      <c r="K192" s="13">
        <f t="shared" si="48"/>
        <v>0</v>
      </c>
      <c r="L192" s="147"/>
      <c r="M192" s="14">
        <v>0</v>
      </c>
    </row>
    <row r="193" spans="1:14" ht="16.2" thickBot="1" x14ac:dyDescent="0.35">
      <c r="A193" s="49">
        <v>165</v>
      </c>
      <c r="B193" s="21">
        <v>496.98</v>
      </c>
      <c r="C193" s="210" t="s">
        <v>166</v>
      </c>
      <c r="D193" s="60">
        <v>263</v>
      </c>
      <c r="E193" s="14">
        <v>12195</v>
      </c>
      <c r="F193" s="14">
        <v>11991</v>
      </c>
      <c r="G193" s="13">
        <f t="shared" si="45"/>
        <v>204</v>
      </c>
      <c r="H193" s="22">
        <f t="shared" si="46"/>
        <v>17.748000000000001</v>
      </c>
      <c r="I193" s="13">
        <f t="shared" si="47"/>
        <v>1209.72</v>
      </c>
      <c r="J193" s="13">
        <f t="shared" si="47"/>
        <v>105.24563999999999</v>
      </c>
      <c r="K193" s="13">
        <f t="shared" si="48"/>
        <v>1314.9656400000001</v>
      </c>
      <c r="L193" s="147"/>
      <c r="M193" s="14">
        <f>SUM(K193+L193-B193)</f>
        <v>817.9856400000001</v>
      </c>
    </row>
    <row r="194" spans="1:14" ht="16.2" thickBot="1" x14ac:dyDescent="0.35">
      <c r="A194" s="49">
        <v>166</v>
      </c>
      <c r="B194" s="21"/>
      <c r="C194" s="210" t="s">
        <v>181</v>
      </c>
      <c r="D194" s="60">
        <v>264</v>
      </c>
      <c r="E194" s="14">
        <v>20738</v>
      </c>
      <c r="F194" s="14">
        <v>20307</v>
      </c>
      <c r="G194" s="13">
        <f t="shared" si="45"/>
        <v>431</v>
      </c>
      <c r="H194" s="22">
        <f t="shared" si="46"/>
        <v>37.497</v>
      </c>
      <c r="I194" s="13">
        <f t="shared" si="47"/>
        <v>2555.83</v>
      </c>
      <c r="J194" s="13">
        <f t="shared" si="47"/>
        <v>222.35720999999998</v>
      </c>
      <c r="K194" s="13">
        <f t="shared" si="48"/>
        <v>2778.1872100000001</v>
      </c>
      <c r="L194" s="147">
        <v>1959.55</v>
      </c>
      <c r="M194" s="14">
        <v>4737.74</v>
      </c>
    </row>
    <row r="195" spans="1:14" ht="16.2" thickBot="1" x14ac:dyDescent="0.35">
      <c r="A195" s="49">
        <v>167</v>
      </c>
      <c r="B195" s="13">
        <v>965.6</v>
      </c>
      <c r="C195" s="210" t="s">
        <v>180</v>
      </c>
      <c r="D195" s="60">
        <v>268</v>
      </c>
      <c r="E195" s="14">
        <v>10529</v>
      </c>
      <c r="F195" s="14">
        <v>10219</v>
      </c>
      <c r="G195" s="13">
        <f>SUM(E195-F195)</f>
        <v>310</v>
      </c>
      <c r="H195" s="22">
        <f t="shared" si="46"/>
        <v>26.97</v>
      </c>
      <c r="I195" s="13">
        <f t="shared" si="47"/>
        <v>1838.3</v>
      </c>
      <c r="J195" s="13">
        <f t="shared" si="47"/>
        <v>159.93209999999999</v>
      </c>
      <c r="K195" s="13">
        <f t="shared" si="48"/>
        <v>1998.2320999999999</v>
      </c>
      <c r="L195" s="147"/>
      <c r="M195" s="14">
        <f>SUM(K195-B195)</f>
        <v>1032.6320999999998</v>
      </c>
    </row>
    <row r="196" spans="1:14" ht="16.2" thickBot="1" x14ac:dyDescent="0.35">
      <c r="A196" s="49">
        <v>168</v>
      </c>
      <c r="B196" s="21">
        <v>123.76</v>
      </c>
      <c r="C196" s="210" t="s">
        <v>181</v>
      </c>
      <c r="D196" s="60">
        <v>269</v>
      </c>
      <c r="E196" s="14">
        <v>20250</v>
      </c>
      <c r="F196" s="14">
        <v>19968</v>
      </c>
      <c r="G196" s="13">
        <f t="shared" ref="G196:G201" si="49">E196-F196</f>
        <v>282</v>
      </c>
      <c r="H196" s="22">
        <f t="shared" si="46"/>
        <v>24.533999999999995</v>
      </c>
      <c r="I196" s="13">
        <f t="shared" si="47"/>
        <v>1672.26</v>
      </c>
      <c r="J196" s="13">
        <f t="shared" si="47"/>
        <v>145.48661999999996</v>
      </c>
      <c r="K196" s="13">
        <f t="shared" si="48"/>
        <v>1817.7466199999999</v>
      </c>
      <c r="L196" s="147"/>
      <c r="M196" s="14">
        <f>SUM(K196+L196-B196)</f>
        <v>1693.9866199999999</v>
      </c>
    </row>
    <row r="197" spans="1:14" ht="16.2" thickBot="1" x14ac:dyDescent="0.35">
      <c r="A197" s="49">
        <v>169</v>
      </c>
      <c r="B197" s="21"/>
      <c r="C197" s="172" t="s">
        <v>109</v>
      </c>
      <c r="D197" s="60">
        <v>270</v>
      </c>
      <c r="E197" s="14">
        <v>1111</v>
      </c>
      <c r="F197" s="14">
        <v>1087</v>
      </c>
      <c r="G197" s="13">
        <f t="shared" si="49"/>
        <v>24</v>
      </c>
      <c r="H197" s="22">
        <f t="shared" si="46"/>
        <v>2.0879999999999996</v>
      </c>
      <c r="I197" s="13">
        <f t="shared" si="47"/>
        <v>142.32</v>
      </c>
      <c r="J197" s="13">
        <f t="shared" si="47"/>
        <v>12.381839999999997</v>
      </c>
      <c r="K197" s="13">
        <f t="shared" si="48"/>
        <v>154.70184</v>
      </c>
      <c r="L197" s="147">
        <v>502.78</v>
      </c>
      <c r="M197" s="14">
        <f>SUM(K197+L197)</f>
        <v>657.48183999999992</v>
      </c>
      <c r="N197" s="11"/>
    </row>
    <row r="198" spans="1:14" ht="16.2" thickBot="1" x14ac:dyDescent="0.35">
      <c r="A198" s="49">
        <v>170</v>
      </c>
      <c r="B198" s="21"/>
      <c r="C198" s="172" t="s">
        <v>141</v>
      </c>
      <c r="D198" s="60">
        <v>271</v>
      </c>
      <c r="E198" s="14">
        <v>2966</v>
      </c>
      <c r="F198" s="14">
        <v>2941</v>
      </c>
      <c r="G198" s="13">
        <f t="shared" si="49"/>
        <v>25</v>
      </c>
      <c r="H198" s="22">
        <f t="shared" si="46"/>
        <v>2.1749999999999998</v>
      </c>
      <c r="I198" s="13">
        <f t="shared" si="47"/>
        <v>148.25</v>
      </c>
      <c r="J198" s="13">
        <f t="shared" si="47"/>
        <v>12.897749999999998</v>
      </c>
      <c r="K198" s="13">
        <f t="shared" si="48"/>
        <v>161.14775</v>
      </c>
      <c r="L198" s="147">
        <v>515.66999999999996</v>
      </c>
      <c r="M198" s="14">
        <f>SUM(K198+L198)</f>
        <v>676.81774999999993</v>
      </c>
    </row>
    <row r="199" spans="1:14" ht="16.2" thickBot="1" x14ac:dyDescent="0.35">
      <c r="A199" s="51">
        <v>171</v>
      </c>
      <c r="B199" s="50"/>
      <c r="C199" s="210" t="s">
        <v>158</v>
      </c>
      <c r="D199" s="60">
        <v>273</v>
      </c>
      <c r="E199" s="14">
        <v>6820</v>
      </c>
      <c r="F199" s="14">
        <v>6792</v>
      </c>
      <c r="G199" s="15">
        <f t="shared" si="49"/>
        <v>28</v>
      </c>
      <c r="H199" s="22">
        <f t="shared" si="46"/>
        <v>2.4359999999999995</v>
      </c>
      <c r="I199" s="13">
        <f t="shared" si="47"/>
        <v>166.04</v>
      </c>
      <c r="J199" s="15">
        <f t="shared" si="47"/>
        <v>14.445479999999996</v>
      </c>
      <c r="K199" s="13">
        <f t="shared" si="48"/>
        <v>180.48548</v>
      </c>
      <c r="L199" s="147"/>
      <c r="M199" s="14">
        <f>SUM(K199+L199)</f>
        <v>180.48548</v>
      </c>
    </row>
    <row r="200" spans="1:14" ht="16.2" thickBot="1" x14ac:dyDescent="0.35">
      <c r="A200" s="104">
        <v>172</v>
      </c>
      <c r="B200" s="62">
        <v>3327.38</v>
      </c>
      <c r="C200" s="173" t="s">
        <v>72</v>
      </c>
      <c r="D200" s="63">
        <v>287</v>
      </c>
      <c r="E200" s="61">
        <v>3999</v>
      </c>
      <c r="F200" s="61">
        <v>3988</v>
      </c>
      <c r="G200" s="30">
        <f t="shared" si="49"/>
        <v>11</v>
      </c>
      <c r="H200" s="66">
        <f t="shared" si="46"/>
        <v>0.95699999999999985</v>
      </c>
      <c r="I200" s="13">
        <f t="shared" si="47"/>
        <v>65.22999999999999</v>
      </c>
      <c r="J200" s="30">
        <f t="shared" si="47"/>
        <v>5.6750099999999986</v>
      </c>
      <c r="K200" s="42">
        <f t="shared" si="48"/>
        <v>70.90500999999999</v>
      </c>
      <c r="L200" s="16"/>
      <c r="M200" s="146">
        <v>0</v>
      </c>
    </row>
    <row r="201" spans="1:14" ht="16.2" thickBot="1" x14ac:dyDescent="0.35">
      <c r="A201" s="51">
        <v>173</v>
      </c>
      <c r="B201" s="122"/>
      <c r="C201" s="177" t="s">
        <v>83</v>
      </c>
      <c r="D201" s="63" t="s">
        <v>17</v>
      </c>
      <c r="E201" s="146">
        <v>3177</v>
      </c>
      <c r="F201" s="146">
        <v>3055</v>
      </c>
      <c r="G201" s="15">
        <f t="shared" si="49"/>
        <v>122</v>
      </c>
      <c r="H201" s="22">
        <f t="shared" si="46"/>
        <v>10.613999999999999</v>
      </c>
      <c r="I201" s="13">
        <f t="shared" si="47"/>
        <v>723.45999999999992</v>
      </c>
      <c r="J201" s="15">
        <f t="shared" si="47"/>
        <v>62.941019999999988</v>
      </c>
      <c r="K201" s="30">
        <f t="shared" si="48"/>
        <v>786.4010199999999</v>
      </c>
      <c r="L201" s="62">
        <v>2447.5100000000002</v>
      </c>
      <c r="M201" s="120">
        <f>SUM(K201+L201)</f>
        <v>3233.91102</v>
      </c>
    </row>
    <row r="202" spans="1:14" ht="21" customHeight="1" thickBot="1" x14ac:dyDescent="0.35">
      <c r="A202" s="178" t="s">
        <v>63</v>
      </c>
      <c r="B202" s="244" t="s">
        <v>149</v>
      </c>
      <c r="C202" s="244"/>
      <c r="D202" s="244"/>
      <c r="E202" s="245"/>
      <c r="F202" s="165"/>
      <c r="G202" s="121">
        <f t="shared" ref="G202:M202" si="50">SUM(G170:G201)</f>
        <v>10578</v>
      </c>
      <c r="H202" s="80">
        <f t="shared" si="50"/>
        <v>920.28599999999994</v>
      </c>
      <c r="I202" s="71">
        <f t="shared" si="50"/>
        <v>62727.540000000015</v>
      </c>
      <c r="J202" s="73">
        <f t="shared" si="50"/>
        <v>5457.2959800000008</v>
      </c>
      <c r="K202" s="121">
        <f t="shared" si="50"/>
        <v>68184.835980000003</v>
      </c>
      <c r="L202" s="73">
        <f t="shared" si="50"/>
        <v>16219.85</v>
      </c>
      <c r="M202" s="73">
        <f t="shared" si="50"/>
        <v>72423.657169999991</v>
      </c>
    </row>
    <row r="203" spans="1:14" ht="21" thickBot="1" x14ac:dyDescent="0.35">
      <c r="A203" s="267" t="s">
        <v>18</v>
      </c>
      <c r="B203" s="268"/>
      <c r="C203" s="268"/>
      <c r="D203" s="268"/>
      <c r="E203" s="268"/>
      <c r="F203" s="179"/>
      <c r="G203" s="179"/>
      <c r="H203" s="179"/>
      <c r="I203" s="179"/>
      <c r="J203" s="179"/>
      <c r="K203" s="179"/>
      <c r="L203" s="179"/>
      <c r="M203" s="180"/>
    </row>
    <row r="204" spans="1:14" ht="16.2" thickBot="1" x14ac:dyDescent="0.35">
      <c r="A204" s="2">
        <v>174</v>
      </c>
      <c r="B204" s="8"/>
      <c r="C204" s="210" t="s">
        <v>158</v>
      </c>
      <c r="D204" s="200">
        <v>274</v>
      </c>
      <c r="E204" s="14">
        <v>5183</v>
      </c>
      <c r="F204" s="14">
        <v>5029</v>
      </c>
      <c r="G204" s="13">
        <f t="shared" ref="G204:G221" si="51">E204-F204</f>
        <v>154</v>
      </c>
      <c r="H204" s="22">
        <f t="shared" ref="H204:H221" si="52">SUM(G204*8.7/100)</f>
        <v>13.398</v>
      </c>
      <c r="I204" s="13">
        <f t="shared" ref="I204:J221" si="53">SUM(G204*5.93)</f>
        <v>913.21999999999991</v>
      </c>
      <c r="J204" s="13">
        <f t="shared" si="53"/>
        <v>79.45013999999999</v>
      </c>
      <c r="K204" s="13">
        <f t="shared" ref="K204:K221" si="54">I204+J204</f>
        <v>992.67013999999995</v>
      </c>
      <c r="L204" s="147">
        <v>3.87</v>
      </c>
      <c r="M204" s="14">
        <f>SUM(K204+L204)</f>
        <v>996.54013999999995</v>
      </c>
    </row>
    <row r="205" spans="1:14" ht="16.2" thickBot="1" x14ac:dyDescent="0.35">
      <c r="A205" s="2">
        <v>175</v>
      </c>
      <c r="B205" s="8"/>
      <c r="C205" s="172" t="s">
        <v>120</v>
      </c>
      <c r="D205" s="200">
        <v>275</v>
      </c>
      <c r="E205" s="14">
        <v>2904</v>
      </c>
      <c r="F205" s="14">
        <v>2793</v>
      </c>
      <c r="G205" s="13">
        <f t="shared" si="51"/>
        <v>111</v>
      </c>
      <c r="H205" s="22">
        <f t="shared" si="52"/>
        <v>9.657</v>
      </c>
      <c r="I205" s="13">
        <f t="shared" si="53"/>
        <v>658.23</v>
      </c>
      <c r="J205" s="13">
        <f t="shared" si="53"/>
        <v>57.266009999999994</v>
      </c>
      <c r="K205" s="13">
        <f t="shared" si="54"/>
        <v>715.49601000000007</v>
      </c>
      <c r="L205" s="147">
        <v>1321.41</v>
      </c>
      <c r="M205" s="14">
        <f>SUM(K205+L205)</f>
        <v>2036.9060100000002</v>
      </c>
    </row>
    <row r="206" spans="1:14" ht="16.2" thickBot="1" x14ac:dyDescent="0.35">
      <c r="A206" s="2">
        <v>176</v>
      </c>
      <c r="B206" s="8">
        <v>183.49</v>
      </c>
      <c r="C206" s="172" t="s">
        <v>49</v>
      </c>
      <c r="D206" s="200">
        <v>276</v>
      </c>
      <c r="E206" s="14">
        <v>66</v>
      </c>
      <c r="F206" s="14">
        <v>66</v>
      </c>
      <c r="G206" s="13">
        <f t="shared" si="51"/>
        <v>0</v>
      </c>
      <c r="H206" s="22">
        <f t="shared" si="52"/>
        <v>0</v>
      </c>
      <c r="I206" s="13">
        <f t="shared" si="53"/>
        <v>0</v>
      </c>
      <c r="J206" s="13">
        <f t="shared" si="53"/>
        <v>0</v>
      </c>
      <c r="K206" s="13">
        <f t="shared" si="54"/>
        <v>0</v>
      </c>
      <c r="L206" s="147"/>
      <c r="M206" s="14">
        <v>0</v>
      </c>
    </row>
    <row r="207" spans="1:14" ht="16.2" thickBot="1" x14ac:dyDescent="0.35">
      <c r="A207" s="2">
        <v>177</v>
      </c>
      <c r="B207" s="8"/>
      <c r="C207" s="172" t="s">
        <v>148</v>
      </c>
      <c r="D207" s="200">
        <v>277</v>
      </c>
      <c r="E207" s="14">
        <v>554</v>
      </c>
      <c r="F207" s="14">
        <v>553</v>
      </c>
      <c r="G207" s="13">
        <f t="shared" si="51"/>
        <v>1</v>
      </c>
      <c r="H207" s="22">
        <f t="shared" si="52"/>
        <v>8.6999999999999994E-2</v>
      </c>
      <c r="I207" s="13">
        <f t="shared" si="53"/>
        <v>5.93</v>
      </c>
      <c r="J207" s="13">
        <f t="shared" si="53"/>
        <v>0.51590999999999998</v>
      </c>
      <c r="K207" s="13">
        <f t="shared" si="54"/>
        <v>6.4459099999999996</v>
      </c>
      <c r="L207" s="147">
        <v>309.39999999999998</v>
      </c>
      <c r="M207" s="14">
        <v>315.85000000000002</v>
      </c>
    </row>
    <row r="208" spans="1:14" ht="16.2" thickBot="1" x14ac:dyDescent="0.35">
      <c r="A208" s="2">
        <v>178</v>
      </c>
      <c r="B208" s="8">
        <v>1239.55</v>
      </c>
      <c r="C208" s="172" t="s">
        <v>119</v>
      </c>
      <c r="D208" s="200">
        <v>278</v>
      </c>
      <c r="E208" s="14">
        <v>18739</v>
      </c>
      <c r="F208" s="14">
        <v>18476</v>
      </c>
      <c r="G208" s="13">
        <f t="shared" si="51"/>
        <v>263</v>
      </c>
      <c r="H208" s="22">
        <f t="shared" si="52"/>
        <v>22.881</v>
      </c>
      <c r="I208" s="13">
        <f t="shared" si="53"/>
        <v>1559.59</v>
      </c>
      <c r="J208" s="13">
        <f t="shared" si="53"/>
        <v>135.68432999999999</v>
      </c>
      <c r="K208" s="13">
        <f t="shared" si="54"/>
        <v>1695.27433</v>
      </c>
      <c r="L208" s="147">
        <v>945.62</v>
      </c>
      <c r="M208" s="14">
        <v>2640.89</v>
      </c>
    </row>
    <row r="209" spans="1:13" ht="16.2" thickBot="1" x14ac:dyDescent="0.35">
      <c r="A209" s="2">
        <v>179</v>
      </c>
      <c r="B209" s="8"/>
      <c r="C209" s="172" t="s">
        <v>86</v>
      </c>
      <c r="D209" s="200">
        <v>280</v>
      </c>
      <c r="E209" s="14">
        <v>2857</v>
      </c>
      <c r="F209" s="14">
        <v>2773</v>
      </c>
      <c r="G209" s="13">
        <f t="shared" si="51"/>
        <v>84</v>
      </c>
      <c r="H209" s="22">
        <f t="shared" si="52"/>
        <v>7.3079999999999998</v>
      </c>
      <c r="I209" s="13">
        <f t="shared" si="53"/>
        <v>498.12</v>
      </c>
      <c r="J209" s="13">
        <f t="shared" si="53"/>
        <v>43.336439999999996</v>
      </c>
      <c r="K209" s="13">
        <f t="shared" si="54"/>
        <v>541.45644000000004</v>
      </c>
      <c r="L209" s="147">
        <v>1926.03</v>
      </c>
      <c r="M209" s="14">
        <f>SUM(K209+L209)</f>
        <v>2467.4864400000001</v>
      </c>
    </row>
    <row r="210" spans="1:13" ht="16.2" thickBot="1" x14ac:dyDescent="0.35">
      <c r="A210" s="2">
        <v>180</v>
      </c>
      <c r="B210" s="8"/>
      <c r="C210" s="172" t="s">
        <v>93</v>
      </c>
      <c r="D210" s="200">
        <v>282</v>
      </c>
      <c r="E210" s="14">
        <v>1793</v>
      </c>
      <c r="F210" s="14">
        <v>1741</v>
      </c>
      <c r="G210" s="13">
        <f t="shared" si="51"/>
        <v>52</v>
      </c>
      <c r="H210" s="22">
        <f t="shared" si="52"/>
        <v>4.524</v>
      </c>
      <c r="I210" s="13">
        <f t="shared" si="53"/>
        <v>308.36</v>
      </c>
      <c r="J210" s="13">
        <f t="shared" si="53"/>
        <v>26.82732</v>
      </c>
      <c r="K210" s="13">
        <f t="shared" si="54"/>
        <v>335.18732</v>
      </c>
      <c r="L210" s="147">
        <v>55.43</v>
      </c>
      <c r="M210" s="14">
        <v>390.62</v>
      </c>
    </row>
    <row r="211" spans="1:13" ht="16.2" thickBot="1" x14ac:dyDescent="0.35">
      <c r="A211" s="2">
        <v>181</v>
      </c>
      <c r="B211" s="13">
        <v>3987.44</v>
      </c>
      <c r="C211" s="172" t="s">
        <v>112</v>
      </c>
      <c r="D211" s="200">
        <v>283</v>
      </c>
      <c r="E211" s="14">
        <v>15414</v>
      </c>
      <c r="F211" s="14">
        <v>15319</v>
      </c>
      <c r="G211" s="13">
        <f t="shared" si="51"/>
        <v>95</v>
      </c>
      <c r="H211" s="22">
        <f t="shared" si="52"/>
        <v>8.2649999999999988</v>
      </c>
      <c r="I211" s="13">
        <f t="shared" si="53"/>
        <v>563.35</v>
      </c>
      <c r="J211" s="13">
        <f t="shared" si="53"/>
        <v>49.011449999999989</v>
      </c>
      <c r="K211" s="13">
        <f t="shared" si="54"/>
        <v>612.36144999999999</v>
      </c>
      <c r="L211" s="147"/>
      <c r="M211" s="14">
        <v>0</v>
      </c>
    </row>
    <row r="212" spans="1:13" ht="16.2" thickBot="1" x14ac:dyDescent="0.35">
      <c r="A212" s="2">
        <v>182</v>
      </c>
      <c r="B212" s="8"/>
      <c r="C212" s="172" t="s">
        <v>84</v>
      </c>
      <c r="D212" s="200">
        <v>284</v>
      </c>
      <c r="E212" s="14">
        <v>2848</v>
      </c>
      <c r="F212" s="14">
        <v>2778</v>
      </c>
      <c r="G212" s="13">
        <f t="shared" si="51"/>
        <v>70</v>
      </c>
      <c r="H212" s="22">
        <f t="shared" si="52"/>
        <v>6.09</v>
      </c>
      <c r="I212" s="13">
        <f t="shared" si="53"/>
        <v>415.09999999999997</v>
      </c>
      <c r="J212" s="13">
        <f t="shared" si="53"/>
        <v>36.113699999999994</v>
      </c>
      <c r="K212" s="13">
        <f t="shared" si="54"/>
        <v>451.21369999999996</v>
      </c>
      <c r="L212" s="147">
        <v>4879.5600000000004</v>
      </c>
      <c r="M212" s="14">
        <f>SUM(K212+L212)</f>
        <v>5330.7737000000006</v>
      </c>
    </row>
    <row r="213" spans="1:13" ht="16.2" thickBot="1" x14ac:dyDescent="0.35">
      <c r="A213" s="2">
        <v>183</v>
      </c>
      <c r="B213" s="8"/>
      <c r="C213" s="172" t="s">
        <v>96</v>
      </c>
      <c r="D213" s="200">
        <v>285</v>
      </c>
      <c r="E213" s="14">
        <v>186</v>
      </c>
      <c r="F213" s="14">
        <v>176</v>
      </c>
      <c r="G213" s="13">
        <f t="shared" si="51"/>
        <v>10</v>
      </c>
      <c r="H213" s="22">
        <f t="shared" si="52"/>
        <v>0.87</v>
      </c>
      <c r="I213" s="13">
        <f t="shared" si="53"/>
        <v>59.3</v>
      </c>
      <c r="J213" s="13">
        <f t="shared" si="53"/>
        <v>5.1590999999999996</v>
      </c>
      <c r="K213" s="13">
        <f t="shared" si="54"/>
        <v>64.459099999999992</v>
      </c>
      <c r="L213" s="147">
        <v>116.03</v>
      </c>
      <c r="M213" s="14">
        <f>SUM(K213+L213)</f>
        <v>180.48910000000001</v>
      </c>
    </row>
    <row r="214" spans="1:13" ht="16.2" thickBot="1" x14ac:dyDescent="0.35">
      <c r="A214" s="2">
        <v>184</v>
      </c>
      <c r="B214" s="8"/>
      <c r="C214" s="210" t="s">
        <v>167</v>
      </c>
      <c r="D214" s="200">
        <v>286</v>
      </c>
      <c r="E214" s="14">
        <v>11512</v>
      </c>
      <c r="F214" s="14">
        <v>10994</v>
      </c>
      <c r="G214" s="13">
        <f t="shared" si="51"/>
        <v>518</v>
      </c>
      <c r="H214" s="22">
        <f t="shared" si="52"/>
        <v>45.065999999999995</v>
      </c>
      <c r="I214" s="13">
        <f t="shared" si="53"/>
        <v>3071.74</v>
      </c>
      <c r="J214" s="13">
        <f t="shared" si="53"/>
        <v>267.24137999999994</v>
      </c>
      <c r="K214" s="13">
        <f t="shared" si="54"/>
        <v>3338.9813799999997</v>
      </c>
      <c r="L214" s="147"/>
      <c r="M214" s="14">
        <v>3338.98</v>
      </c>
    </row>
    <row r="215" spans="1:13" ht="16.2" thickBot="1" x14ac:dyDescent="0.35">
      <c r="A215" s="2">
        <v>185</v>
      </c>
      <c r="B215" s="8">
        <v>1042.95</v>
      </c>
      <c r="C215" s="210" t="s">
        <v>164</v>
      </c>
      <c r="D215" s="200">
        <v>288</v>
      </c>
      <c r="E215" s="14">
        <v>2353</v>
      </c>
      <c r="F215" s="14">
        <v>2289</v>
      </c>
      <c r="G215" s="13">
        <f t="shared" si="51"/>
        <v>64</v>
      </c>
      <c r="H215" s="22">
        <f t="shared" si="52"/>
        <v>5.5679999999999996</v>
      </c>
      <c r="I215" s="15">
        <f t="shared" si="53"/>
        <v>379.52</v>
      </c>
      <c r="J215" s="13">
        <f t="shared" si="53"/>
        <v>33.018239999999999</v>
      </c>
      <c r="K215" s="13">
        <f t="shared" si="54"/>
        <v>412.53823999999997</v>
      </c>
      <c r="L215" s="147"/>
      <c r="M215" s="14">
        <v>0</v>
      </c>
    </row>
    <row r="216" spans="1:13" ht="16.2" thickBot="1" x14ac:dyDescent="0.35">
      <c r="A216" s="2">
        <v>186</v>
      </c>
      <c r="B216" s="8"/>
      <c r="C216" s="172" t="s">
        <v>55</v>
      </c>
      <c r="D216" s="200">
        <v>289</v>
      </c>
      <c r="E216" s="14">
        <v>1734</v>
      </c>
      <c r="F216" s="14">
        <v>1734</v>
      </c>
      <c r="G216" s="13">
        <f t="shared" si="51"/>
        <v>0</v>
      </c>
      <c r="H216" s="22">
        <f t="shared" si="52"/>
        <v>0</v>
      </c>
      <c r="I216" s="30">
        <f t="shared" si="53"/>
        <v>0</v>
      </c>
      <c r="J216" s="29">
        <f t="shared" si="53"/>
        <v>0</v>
      </c>
      <c r="K216" s="13">
        <f t="shared" si="54"/>
        <v>0</v>
      </c>
      <c r="L216" s="147">
        <v>162.44</v>
      </c>
      <c r="M216" s="14">
        <v>162.44</v>
      </c>
    </row>
    <row r="217" spans="1:13" ht="16.2" thickBot="1" x14ac:dyDescent="0.35">
      <c r="A217" s="2">
        <v>187</v>
      </c>
      <c r="B217" s="13"/>
      <c r="C217" s="172" t="s">
        <v>68</v>
      </c>
      <c r="D217" s="200">
        <v>291</v>
      </c>
      <c r="E217" s="14">
        <v>6380</v>
      </c>
      <c r="F217" s="14">
        <v>6320</v>
      </c>
      <c r="G217" s="13">
        <f t="shared" si="51"/>
        <v>60</v>
      </c>
      <c r="H217" s="23">
        <f t="shared" si="52"/>
        <v>5.22</v>
      </c>
      <c r="I217" s="123">
        <f t="shared" si="53"/>
        <v>355.79999999999995</v>
      </c>
      <c r="J217" s="13">
        <f t="shared" si="53"/>
        <v>30.954599999999996</v>
      </c>
      <c r="K217" s="13">
        <f t="shared" si="54"/>
        <v>386.75459999999993</v>
      </c>
      <c r="L217" s="147">
        <v>25.78</v>
      </c>
      <c r="M217" s="14">
        <v>412.54</v>
      </c>
    </row>
    <row r="218" spans="1:13" ht="16.2" thickBot="1" x14ac:dyDescent="0.35">
      <c r="A218" s="2">
        <v>188</v>
      </c>
      <c r="B218" s="8">
        <v>38.68</v>
      </c>
      <c r="C218" s="210" t="s">
        <v>180</v>
      </c>
      <c r="D218" s="200">
        <v>293</v>
      </c>
      <c r="E218" s="14">
        <v>4395</v>
      </c>
      <c r="F218" s="14">
        <v>4363</v>
      </c>
      <c r="G218" s="13">
        <f t="shared" si="51"/>
        <v>32</v>
      </c>
      <c r="H218" s="67">
        <f t="shared" si="52"/>
        <v>2.7839999999999998</v>
      </c>
      <c r="I218" s="41">
        <f t="shared" si="53"/>
        <v>189.76</v>
      </c>
      <c r="J218" s="13">
        <f t="shared" si="53"/>
        <v>16.509119999999999</v>
      </c>
      <c r="K218" s="13">
        <f t="shared" si="54"/>
        <v>206.26911999999999</v>
      </c>
      <c r="L218" s="147"/>
      <c r="M218" s="14">
        <v>0</v>
      </c>
    </row>
    <row r="219" spans="1:13" ht="16.2" thickBot="1" x14ac:dyDescent="0.35">
      <c r="A219" s="2">
        <v>189</v>
      </c>
      <c r="B219" s="8"/>
      <c r="C219" s="172" t="s">
        <v>75</v>
      </c>
      <c r="D219" s="200">
        <v>294</v>
      </c>
      <c r="E219" s="14">
        <v>1140</v>
      </c>
      <c r="F219" s="14">
        <v>1127</v>
      </c>
      <c r="G219" s="13">
        <f t="shared" si="51"/>
        <v>13</v>
      </c>
      <c r="H219" s="67">
        <f t="shared" si="52"/>
        <v>1.131</v>
      </c>
      <c r="I219" s="29">
        <f t="shared" si="53"/>
        <v>77.09</v>
      </c>
      <c r="J219" s="13">
        <f t="shared" si="53"/>
        <v>6.7068300000000001</v>
      </c>
      <c r="K219" s="13">
        <f t="shared" si="54"/>
        <v>83.79683</v>
      </c>
      <c r="L219" s="147">
        <v>1321.41</v>
      </c>
      <c r="M219" s="14">
        <f>SUM(K219+L219)</f>
        <v>1405.2068300000001</v>
      </c>
    </row>
    <row r="220" spans="1:13" ht="16.2" thickBot="1" x14ac:dyDescent="0.35">
      <c r="A220" s="2">
        <v>190</v>
      </c>
      <c r="B220" s="13"/>
      <c r="C220" s="172" t="s">
        <v>91</v>
      </c>
      <c r="D220" s="200">
        <v>295</v>
      </c>
      <c r="E220" s="14">
        <v>3911</v>
      </c>
      <c r="F220" s="14">
        <v>3894</v>
      </c>
      <c r="G220" s="13">
        <f t="shared" si="51"/>
        <v>17</v>
      </c>
      <c r="H220" s="67">
        <f t="shared" si="52"/>
        <v>1.4789999999999999</v>
      </c>
      <c r="I220" s="29">
        <f t="shared" si="53"/>
        <v>100.81</v>
      </c>
      <c r="J220" s="13">
        <f t="shared" si="53"/>
        <v>8.7704699999999995</v>
      </c>
      <c r="K220" s="13">
        <f t="shared" si="54"/>
        <v>109.58047000000001</v>
      </c>
      <c r="L220" s="147">
        <v>2537.11</v>
      </c>
      <c r="M220" s="14">
        <v>2646.69</v>
      </c>
    </row>
    <row r="221" spans="1:13" ht="16.2" thickBot="1" x14ac:dyDescent="0.35">
      <c r="A221" s="2">
        <v>191</v>
      </c>
      <c r="B221" s="8">
        <v>31.58</v>
      </c>
      <c r="C221" s="210" t="s">
        <v>182</v>
      </c>
      <c r="D221" s="200">
        <v>297</v>
      </c>
      <c r="E221" s="14">
        <v>12713</v>
      </c>
      <c r="F221" s="14">
        <v>12655</v>
      </c>
      <c r="G221" s="13">
        <f t="shared" si="51"/>
        <v>58</v>
      </c>
      <c r="H221" s="22">
        <f t="shared" si="52"/>
        <v>5.0459999999999994</v>
      </c>
      <c r="I221" s="13">
        <f t="shared" si="53"/>
        <v>343.94</v>
      </c>
      <c r="J221" s="13">
        <f t="shared" si="53"/>
        <v>29.922779999999996</v>
      </c>
      <c r="K221" s="13">
        <f t="shared" si="54"/>
        <v>373.86277999999999</v>
      </c>
      <c r="L221" s="147"/>
      <c r="M221" s="14">
        <f>SUM(K221+L221-B221)</f>
        <v>342.28278</v>
      </c>
    </row>
    <row r="222" spans="1:13" ht="32.25" customHeight="1" thickBot="1" x14ac:dyDescent="0.35">
      <c r="A222" s="174" t="s">
        <v>59</v>
      </c>
      <c r="B222" s="175"/>
      <c r="C222" s="175" t="s">
        <v>65</v>
      </c>
      <c r="D222" s="264" t="s">
        <v>121</v>
      </c>
      <c r="E222" s="264"/>
      <c r="F222" s="176"/>
      <c r="G222" s="72">
        <f t="shared" ref="G222:M222" si="55">SUM(G204:G221)</f>
        <v>1602</v>
      </c>
      <c r="H222" s="70">
        <f t="shared" si="55"/>
        <v>139.374</v>
      </c>
      <c r="I222" s="71">
        <f t="shared" si="55"/>
        <v>9499.86</v>
      </c>
      <c r="J222" s="69">
        <f t="shared" si="55"/>
        <v>826.48781999999994</v>
      </c>
      <c r="K222" s="69">
        <f t="shared" si="55"/>
        <v>10326.347820000001</v>
      </c>
      <c r="L222" s="69">
        <f t="shared" si="55"/>
        <v>13604.090000000002</v>
      </c>
      <c r="M222" s="69">
        <f t="shared" si="55"/>
        <v>22667.695000000003</v>
      </c>
    </row>
    <row r="223" spans="1:13" ht="15.75" customHeight="1" thickBot="1" x14ac:dyDescent="0.35">
      <c r="A223" s="64">
        <v>192</v>
      </c>
      <c r="B223" s="166"/>
      <c r="C223" s="166" t="s">
        <v>19</v>
      </c>
      <c r="D223" s="27"/>
      <c r="E223" s="28">
        <v>5373.2</v>
      </c>
      <c r="F223" s="28">
        <v>5363.6</v>
      </c>
      <c r="G223" s="28">
        <f>SUM(E223-F223)</f>
        <v>9.5999999999994543</v>
      </c>
      <c r="H223" s="66">
        <f>SUM(G223*8.7/100)</f>
        <v>0.83519999999995254</v>
      </c>
      <c r="I223" s="13">
        <f t="shared" ref="I223:J225" si="56">SUM(G223*5.93)</f>
        <v>56.927999999996764</v>
      </c>
      <c r="J223" s="30">
        <f t="shared" si="56"/>
        <v>4.9527359999997183</v>
      </c>
      <c r="K223" s="30">
        <f>I223+J223</f>
        <v>61.880735999996482</v>
      </c>
      <c r="L223" s="30"/>
      <c r="M223" s="30">
        <v>56.93</v>
      </c>
    </row>
    <row r="224" spans="1:13" ht="16.2" thickBot="1" x14ac:dyDescent="0.35">
      <c r="A224" s="2">
        <v>193</v>
      </c>
      <c r="B224" s="8"/>
      <c r="C224" s="167" t="s">
        <v>20</v>
      </c>
      <c r="D224" s="144"/>
      <c r="E224" s="52">
        <v>22068</v>
      </c>
      <c r="F224" s="8">
        <v>22068</v>
      </c>
      <c r="G224" s="8">
        <f>E224-F224</f>
        <v>0</v>
      </c>
      <c r="H224" s="22">
        <f>SUM(G224*8.7/100)</f>
        <v>0</v>
      </c>
      <c r="I224" s="13">
        <f t="shared" si="56"/>
        <v>0</v>
      </c>
      <c r="J224" s="13">
        <f t="shared" si="56"/>
        <v>0</v>
      </c>
      <c r="K224" s="13">
        <f>I224+J224</f>
        <v>0</v>
      </c>
      <c r="L224" s="147"/>
      <c r="M224" s="147">
        <f>SUM(K224+L224)</f>
        <v>0</v>
      </c>
    </row>
    <row r="225" spans="1:13" ht="32.25" customHeight="1" thickBot="1" x14ac:dyDescent="0.35">
      <c r="A225" s="2">
        <v>194</v>
      </c>
      <c r="B225" s="8"/>
      <c r="C225" s="168" t="s">
        <v>21</v>
      </c>
      <c r="D225" s="200"/>
      <c r="E225" s="7">
        <v>11573</v>
      </c>
      <c r="F225" s="8">
        <v>11573</v>
      </c>
      <c r="G225" s="8">
        <f>E225-F225</f>
        <v>0</v>
      </c>
      <c r="H225" s="8">
        <f>SUM(G225*8.7/100)</f>
        <v>0</v>
      </c>
      <c r="I225" s="8">
        <f t="shared" si="56"/>
        <v>0</v>
      </c>
      <c r="J225" s="13">
        <f t="shared" si="56"/>
        <v>0</v>
      </c>
      <c r="K225" s="13">
        <f>SUM(I225+J225)</f>
        <v>0</v>
      </c>
      <c r="L225" s="147"/>
      <c r="M225" s="14">
        <v>0</v>
      </c>
    </row>
    <row r="226" spans="1:13" ht="16.2" thickBot="1" x14ac:dyDescent="0.35">
      <c r="A226" s="12"/>
      <c r="B226" s="139">
        <f>SUM(B9:B225)</f>
        <v>79391.529999999984</v>
      </c>
      <c r="C226" s="170"/>
      <c r="D226" s="127"/>
      <c r="E226" s="128" t="s">
        <v>65</v>
      </c>
      <c r="F226" s="129"/>
      <c r="G226" s="71">
        <f t="shared" ref="G226:M226" si="57">SUM(G223:G225)</f>
        <v>9.5999999999994543</v>
      </c>
      <c r="H226" s="88">
        <f t="shared" si="57"/>
        <v>0.83519999999995254</v>
      </c>
      <c r="I226" s="88">
        <f t="shared" si="57"/>
        <v>56.927999999996764</v>
      </c>
      <c r="J226" s="71">
        <f t="shared" si="57"/>
        <v>4.9527359999997183</v>
      </c>
      <c r="K226" s="71">
        <f t="shared" si="57"/>
        <v>61.880735999996482</v>
      </c>
      <c r="L226" s="87">
        <f t="shared" si="57"/>
        <v>0</v>
      </c>
      <c r="M226" s="109">
        <f t="shared" si="57"/>
        <v>56.93</v>
      </c>
    </row>
    <row r="227" spans="1:13" ht="20.25" customHeight="1" x14ac:dyDescent="0.3">
      <c r="A227" s="130"/>
      <c r="B227" s="130"/>
      <c r="C227" s="171" t="s">
        <v>64</v>
      </c>
      <c r="D227" s="131"/>
      <c r="E227" s="131"/>
      <c r="F227" s="132"/>
      <c r="G227" s="90">
        <f t="shared" ref="G227:M227" si="58">SUM(G26+G54+G75+G95+G112+G131+G141+G168+G202+G222+G226)</f>
        <v>28599.599999999999</v>
      </c>
      <c r="H227" s="91">
        <f t="shared" si="58"/>
        <v>2488.1651999999995</v>
      </c>
      <c r="I227" s="90">
        <f t="shared" si="58"/>
        <v>169595.628</v>
      </c>
      <c r="J227" s="90">
        <f t="shared" si="58"/>
        <v>14744.546436000001</v>
      </c>
      <c r="K227" s="90">
        <f t="shared" si="58"/>
        <v>184344.174436</v>
      </c>
      <c r="L227" s="92">
        <f t="shared" si="58"/>
        <v>92859.67</v>
      </c>
      <c r="M227" s="93">
        <f t="shared" si="58"/>
        <v>243490.14908999999</v>
      </c>
    </row>
    <row r="228" spans="1:13" x14ac:dyDescent="0.3">
      <c r="A228" s="18"/>
      <c r="B228" s="18"/>
      <c r="C228" s="18"/>
      <c r="D228" s="18"/>
      <c r="E228" s="18"/>
      <c r="F228" s="18"/>
      <c r="G228" s="258" t="s">
        <v>39</v>
      </c>
      <c r="H228" s="246" t="s">
        <v>105</v>
      </c>
      <c r="I228" s="249" t="s">
        <v>37</v>
      </c>
      <c r="J228" s="249" t="s">
        <v>38</v>
      </c>
      <c r="K228" s="249" t="s">
        <v>40</v>
      </c>
      <c r="L228" s="252" t="s">
        <v>151</v>
      </c>
      <c r="M228" s="255" t="s">
        <v>41</v>
      </c>
    </row>
    <row r="229" spans="1:13" x14ac:dyDescent="0.3">
      <c r="A229" s="18"/>
      <c r="B229" s="18"/>
      <c r="C229" s="18"/>
      <c r="D229" s="18"/>
      <c r="E229" s="18"/>
      <c r="F229" s="18"/>
      <c r="G229" s="259"/>
      <c r="H229" s="247"/>
      <c r="I229" s="250"/>
      <c r="J229" s="250"/>
      <c r="K229" s="250"/>
      <c r="L229" s="253"/>
      <c r="M229" s="256"/>
    </row>
    <row r="230" spans="1:13" ht="51" customHeight="1" x14ac:dyDescent="0.3">
      <c r="A230" s="18"/>
      <c r="B230" s="18"/>
      <c r="C230" s="18"/>
      <c r="D230" s="18"/>
      <c r="E230" s="18"/>
      <c r="F230" s="18"/>
      <c r="G230" s="260"/>
      <c r="H230" s="248"/>
      <c r="I230" s="251"/>
      <c r="J230" s="251"/>
      <c r="K230" s="251"/>
      <c r="L230" s="254"/>
      <c r="M230" s="257"/>
    </row>
    <row r="231" spans="1:13" ht="15.6" x14ac:dyDescent="0.3">
      <c r="A231" s="19"/>
      <c r="B231" s="19"/>
      <c r="C231" s="20"/>
      <c r="D231" s="20"/>
      <c r="E231" s="20"/>
      <c r="F231" s="20"/>
      <c r="G231" s="20"/>
      <c r="H231" s="17"/>
      <c r="I231" s="17"/>
      <c r="J231" s="20"/>
      <c r="K231" s="20"/>
      <c r="L231" s="20"/>
      <c r="M231" s="20"/>
    </row>
    <row r="232" spans="1:13" ht="15.6" x14ac:dyDescent="0.3">
      <c r="H232" s="17"/>
      <c r="I232" s="17"/>
    </row>
    <row r="233" spans="1:13" ht="15.6" x14ac:dyDescent="0.3">
      <c r="H233" s="17"/>
      <c r="I233" s="17"/>
    </row>
  </sheetData>
  <sheetProtection password="D9F2" sheet="1" objects="1" scenarios="1"/>
  <mergeCells count="40">
    <mergeCell ref="M228:M230"/>
    <mergeCell ref="B8:D8"/>
    <mergeCell ref="G228:G230"/>
    <mergeCell ref="H228:H230"/>
    <mergeCell ref="I228:I230"/>
    <mergeCell ref="J228:J230"/>
    <mergeCell ref="K228:K230"/>
    <mergeCell ref="L228:L230"/>
    <mergeCell ref="A168:F168"/>
    <mergeCell ref="A169:F169"/>
    <mergeCell ref="B202:E202"/>
    <mergeCell ref="A203:E203"/>
    <mergeCell ref="D222:E222"/>
    <mergeCell ref="A112:D112"/>
    <mergeCell ref="A113:F113"/>
    <mergeCell ref="A131:E131"/>
    <mergeCell ref="A132:F132"/>
    <mergeCell ref="A142:F142"/>
    <mergeCell ref="A54:F54"/>
    <mergeCell ref="A55:F55"/>
    <mergeCell ref="A75:F75"/>
    <mergeCell ref="A76:F76"/>
    <mergeCell ref="A95:F95"/>
    <mergeCell ref="A96:D96"/>
    <mergeCell ref="A28:E28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A26:F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2021-10-03T10:39:32Z</dcterms:modified>
</cp:coreProperties>
</file>