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4" sheetId="6" r:id="rId1"/>
  </sheets>
  <calcPr calcId="145621"/>
</workbook>
</file>

<file path=xl/calcChain.xml><?xml version="1.0" encoding="utf-8"?>
<calcChain xmlns="http://schemas.openxmlformats.org/spreadsheetml/2006/main">
  <c r="L226" i="6" l="1"/>
  <c r="B226" i="6"/>
  <c r="G225" i="6"/>
  <c r="I225" i="6" s="1"/>
  <c r="G224" i="6"/>
  <c r="I224" i="6" s="1"/>
  <c r="G223" i="6"/>
  <c r="L222" i="6"/>
  <c r="G221" i="6"/>
  <c r="I221" i="6" s="1"/>
  <c r="G220" i="6"/>
  <c r="H220" i="6" s="1"/>
  <c r="J220" i="6" s="1"/>
  <c r="G219" i="6"/>
  <c r="H219" i="6" s="1"/>
  <c r="J219" i="6" s="1"/>
  <c r="G218" i="6"/>
  <c r="I218" i="6" s="1"/>
  <c r="G217" i="6"/>
  <c r="H217" i="6" s="1"/>
  <c r="J217" i="6" s="1"/>
  <c r="H216" i="6"/>
  <c r="J216" i="6" s="1"/>
  <c r="G216" i="6"/>
  <c r="I216" i="6" s="1"/>
  <c r="G215" i="6"/>
  <c r="H215" i="6" s="1"/>
  <c r="J215" i="6" s="1"/>
  <c r="G214" i="6"/>
  <c r="I214" i="6" s="1"/>
  <c r="G213" i="6"/>
  <c r="I213" i="6" s="1"/>
  <c r="G212" i="6"/>
  <c r="I212" i="6" s="1"/>
  <c r="G211" i="6"/>
  <c r="H211" i="6" s="1"/>
  <c r="J211" i="6" s="1"/>
  <c r="G210" i="6"/>
  <c r="I210" i="6" s="1"/>
  <c r="G209" i="6"/>
  <c r="I209" i="6" s="1"/>
  <c r="G208" i="6"/>
  <c r="H208" i="6" s="1"/>
  <c r="J208" i="6" s="1"/>
  <c r="G207" i="6"/>
  <c r="I207" i="6" s="1"/>
  <c r="G206" i="6"/>
  <c r="H206" i="6" s="1"/>
  <c r="J206" i="6" s="1"/>
  <c r="G205" i="6"/>
  <c r="H205" i="6" s="1"/>
  <c r="J205" i="6" s="1"/>
  <c r="G204" i="6"/>
  <c r="L202" i="6"/>
  <c r="G201" i="6"/>
  <c r="I201" i="6" s="1"/>
  <c r="G200" i="6"/>
  <c r="H200" i="6" s="1"/>
  <c r="J200" i="6" s="1"/>
  <c r="G199" i="6"/>
  <c r="H199" i="6" s="1"/>
  <c r="J199" i="6" s="1"/>
  <c r="G198" i="6"/>
  <c r="H198" i="6" s="1"/>
  <c r="J198" i="6" s="1"/>
  <c r="G197" i="6"/>
  <c r="H197" i="6" s="1"/>
  <c r="J197" i="6" s="1"/>
  <c r="G196" i="6"/>
  <c r="H196" i="6" s="1"/>
  <c r="J196" i="6" s="1"/>
  <c r="G195" i="6"/>
  <c r="H195" i="6" s="1"/>
  <c r="J195" i="6" s="1"/>
  <c r="G194" i="6"/>
  <c r="I194" i="6" s="1"/>
  <c r="G193" i="6"/>
  <c r="I193" i="6" s="1"/>
  <c r="G192" i="6"/>
  <c r="H192" i="6" s="1"/>
  <c r="J192" i="6" s="1"/>
  <c r="G191" i="6"/>
  <c r="H191" i="6" s="1"/>
  <c r="J191" i="6" s="1"/>
  <c r="G190" i="6"/>
  <c r="H190" i="6" s="1"/>
  <c r="J190" i="6" s="1"/>
  <c r="G189" i="6"/>
  <c r="I189" i="6" s="1"/>
  <c r="G188" i="6"/>
  <c r="H188" i="6" s="1"/>
  <c r="J188" i="6" s="1"/>
  <c r="G187" i="6"/>
  <c r="I187" i="6" s="1"/>
  <c r="G186" i="6"/>
  <c r="I186" i="6" s="1"/>
  <c r="G185" i="6"/>
  <c r="H185" i="6" s="1"/>
  <c r="J185" i="6" s="1"/>
  <c r="G184" i="6"/>
  <c r="I184" i="6" s="1"/>
  <c r="G183" i="6"/>
  <c r="H183" i="6" s="1"/>
  <c r="J183" i="6" s="1"/>
  <c r="G182" i="6"/>
  <c r="H182" i="6" s="1"/>
  <c r="J182" i="6" s="1"/>
  <c r="G181" i="6"/>
  <c r="H181" i="6" s="1"/>
  <c r="J181" i="6" s="1"/>
  <c r="G180" i="6"/>
  <c r="H180" i="6" s="1"/>
  <c r="J180" i="6" s="1"/>
  <c r="G179" i="6"/>
  <c r="I179" i="6" s="1"/>
  <c r="G178" i="6"/>
  <c r="I178" i="6" s="1"/>
  <c r="G177" i="6"/>
  <c r="I177" i="6" s="1"/>
  <c r="G176" i="6"/>
  <c r="H176" i="6" s="1"/>
  <c r="J176" i="6" s="1"/>
  <c r="G175" i="6"/>
  <c r="H175" i="6" s="1"/>
  <c r="J175" i="6" s="1"/>
  <c r="G174" i="6"/>
  <c r="H174" i="6" s="1"/>
  <c r="J174" i="6" s="1"/>
  <c r="G173" i="6"/>
  <c r="H173" i="6" s="1"/>
  <c r="J173" i="6" s="1"/>
  <c r="G172" i="6"/>
  <c r="I172" i="6" s="1"/>
  <c r="G171" i="6"/>
  <c r="H171" i="6" s="1"/>
  <c r="J171" i="6" s="1"/>
  <c r="G170" i="6"/>
  <c r="L168" i="6"/>
  <c r="G167" i="6"/>
  <c r="I167" i="6" s="1"/>
  <c r="G166" i="6"/>
  <c r="I166" i="6" s="1"/>
  <c r="G165" i="6"/>
  <c r="I165" i="6" s="1"/>
  <c r="G164" i="6"/>
  <c r="I164" i="6" s="1"/>
  <c r="G163" i="6"/>
  <c r="I163" i="6" s="1"/>
  <c r="G162" i="6"/>
  <c r="I162" i="6" s="1"/>
  <c r="G161" i="6"/>
  <c r="H161" i="6" s="1"/>
  <c r="J161" i="6" s="1"/>
  <c r="G160" i="6"/>
  <c r="I160" i="6" s="1"/>
  <c r="G159" i="6"/>
  <c r="I159" i="6" s="1"/>
  <c r="G158" i="6"/>
  <c r="I158" i="6" s="1"/>
  <c r="G157" i="6"/>
  <c r="H157" i="6" s="1"/>
  <c r="J157" i="6" s="1"/>
  <c r="G156" i="6"/>
  <c r="I156" i="6" s="1"/>
  <c r="G155" i="6"/>
  <c r="I155" i="6" s="1"/>
  <c r="G154" i="6"/>
  <c r="H154" i="6" s="1"/>
  <c r="J154" i="6" s="1"/>
  <c r="G153" i="6"/>
  <c r="H153" i="6" s="1"/>
  <c r="J153" i="6" s="1"/>
  <c r="G152" i="6"/>
  <c r="I152" i="6" s="1"/>
  <c r="G151" i="6"/>
  <c r="H151" i="6" s="1"/>
  <c r="J151" i="6" s="1"/>
  <c r="G150" i="6"/>
  <c r="I150" i="6" s="1"/>
  <c r="G149" i="6"/>
  <c r="H149" i="6" s="1"/>
  <c r="J149" i="6" s="1"/>
  <c r="G148" i="6"/>
  <c r="I148" i="6" s="1"/>
  <c r="G147" i="6"/>
  <c r="H147" i="6" s="1"/>
  <c r="J147" i="6" s="1"/>
  <c r="G146" i="6"/>
  <c r="I146" i="6" s="1"/>
  <c r="G145" i="6"/>
  <c r="H145" i="6" s="1"/>
  <c r="J145" i="6" s="1"/>
  <c r="G144" i="6"/>
  <c r="I144" i="6" s="1"/>
  <c r="G143" i="6"/>
  <c r="H143" i="6" s="1"/>
  <c r="L141" i="6"/>
  <c r="G140" i="6"/>
  <c r="H140" i="6" s="1"/>
  <c r="J140" i="6" s="1"/>
  <c r="G139" i="6"/>
  <c r="G138" i="6"/>
  <c r="H138" i="6" s="1"/>
  <c r="J138" i="6" s="1"/>
  <c r="G137" i="6"/>
  <c r="I137" i="6" s="1"/>
  <c r="G136" i="6"/>
  <c r="I136" i="6" s="1"/>
  <c r="G135" i="6"/>
  <c r="I135" i="6" s="1"/>
  <c r="G134" i="6"/>
  <c r="I134" i="6" s="1"/>
  <c r="G133" i="6"/>
  <c r="I133" i="6" s="1"/>
  <c r="L131" i="6"/>
  <c r="G130" i="6"/>
  <c r="I130" i="6" s="1"/>
  <c r="G129" i="6"/>
  <c r="H129" i="6" s="1"/>
  <c r="J129" i="6" s="1"/>
  <c r="G128" i="6"/>
  <c r="I128" i="6" s="1"/>
  <c r="G127" i="6"/>
  <c r="H127" i="6" s="1"/>
  <c r="J127" i="6" s="1"/>
  <c r="G126" i="6"/>
  <c r="I126" i="6" s="1"/>
  <c r="G125" i="6"/>
  <c r="I125" i="6" s="1"/>
  <c r="G124" i="6"/>
  <c r="I124" i="6" s="1"/>
  <c r="G123" i="6"/>
  <c r="I123" i="6" s="1"/>
  <c r="G122" i="6"/>
  <c r="H122" i="6" s="1"/>
  <c r="J122" i="6" s="1"/>
  <c r="G121" i="6"/>
  <c r="H121" i="6" s="1"/>
  <c r="J121" i="6" s="1"/>
  <c r="G120" i="6"/>
  <c r="H120" i="6" s="1"/>
  <c r="J120" i="6" s="1"/>
  <c r="G119" i="6"/>
  <c r="I119" i="6" s="1"/>
  <c r="G118" i="6"/>
  <c r="I118" i="6" s="1"/>
  <c r="G117" i="6"/>
  <c r="I117" i="6" s="1"/>
  <c r="G116" i="6"/>
  <c r="H116" i="6" s="1"/>
  <c r="J116" i="6" s="1"/>
  <c r="G115" i="6"/>
  <c r="H115" i="6" s="1"/>
  <c r="J115" i="6" s="1"/>
  <c r="G114" i="6"/>
  <c r="I114" i="6" s="1"/>
  <c r="L112" i="6"/>
  <c r="G111" i="6"/>
  <c r="I111" i="6" s="1"/>
  <c r="G110" i="6"/>
  <c r="I110" i="6" s="1"/>
  <c r="G109" i="6"/>
  <c r="I109" i="6" s="1"/>
  <c r="G108" i="6"/>
  <c r="I108" i="6" s="1"/>
  <c r="G107" i="6"/>
  <c r="I107" i="6" s="1"/>
  <c r="G106" i="6"/>
  <c r="I106" i="6" s="1"/>
  <c r="G105" i="6"/>
  <c r="I105" i="6" s="1"/>
  <c r="G104" i="6"/>
  <c r="I104" i="6" s="1"/>
  <c r="G103" i="6"/>
  <c r="I103" i="6" s="1"/>
  <c r="G102" i="6"/>
  <c r="I102" i="6" s="1"/>
  <c r="G101" i="6"/>
  <c r="I101" i="6" s="1"/>
  <c r="H100" i="6"/>
  <c r="J100" i="6" s="1"/>
  <c r="G100" i="6"/>
  <c r="I100" i="6" s="1"/>
  <c r="G99" i="6"/>
  <c r="I99" i="6" s="1"/>
  <c r="G98" i="6"/>
  <c r="I98" i="6" s="1"/>
  <c r="G97" i="6"/>
  <c r="I97" i="6" s="1"/>
  <c r="L95" i="6"/>
  <c r="G94" i="6"/>
  <c r="I94" i="6" s="1"/>
  <c r="G93" i="6"/>
  <c r="I93" i="6" s="1"/>
  <c r="G92" i="6"/>
  <c r="I92" i="6" s="1"/>
  <c r="G91" i="6"/>
  <c r="I91" i="6" s="1"/>
  <c r="G90" i="6"/>
  <c r="I90" i="6" s="1"/>
  <c r="G89" i="6"/>
  <c r="I89" i="6" s="1"/>
  <c r="G88" i="6"/>
  <c r="I88" i="6" s="1"/>
  <c r="G87" i="6"/>
  <c r="I87" i="6" s="1"/>
  <c r="G86" i="6"/>
  <c r="I86" i="6" s="1"/>
  <c r="G85" i="6"/>
  <c r="I85" i="6" s="1"/>
  <c r="G84" i="6"/>
  <c r="I84" i="6" s="1"/>
  <c r="G83" i="6"/>
  <c r="I83" i="6" s="1"/>
  <c r="G82" i="6"/>
  <c r="I82" i="6" s="1"/>
  <c r="G81" i="6"/>
  <c r="I81" i="6" s="1"/>
  <c r="G80" i="6"/>
  <c r="I80" i="6" s="1"/>
  <c r="G79" i="6"/>
  <c r="I79" i="6" s="1"/>
  <c r="G78" i="6"/>
  <c r="I78" i="6" s="1"/>
  <c r="G77" i="6"/>
  <c r="I77" i="6" s="1"/>
  <c r="L75" i="6"/>
  <c r="G74" i="6"/>
  <c r="I74" i="6" s="1"/>
  <c r="G73" i="6"/>
  <c r="I73" i="6" s="1"/>
  <c r="G72" i="6"/>
  <c r="I72" i="6" s="1"/>
  <c r="G71" i="6"/>
  <c r="I71" i="6" s="1"/>
  <c r="G70" i="6"/>
  <c r="I70" i="6" s="1"/>
  <c r="G69" i="6"/>
  <c r="I69" i="6" s="1"/>
  <c r="G68" i="6"/>
  <c r="I68" i="6" s="1"/>
  <c r="G67" i="6"/>
  <c r="I67" i="6" s="1"/>
  <c r="G66" i="6"/>
  <c r="I66" i="6" s="1"/>
  <c r="G65" i="6"/>
  <c r="I65" i="6" s="1"/>
  <c r="G64" i="6"/>
  <c r="I64" i="6" s="1"/>
  <c r="G63" i="6"/>
  <c r="I63" i="6" s="1"/>
  <c r="G62" i="6"/>
  <c r="I62" i="6" s="1"/>
  <c r="G61" i="6"/>
  <c r="I61" i="6" s="1"/>
  <c r="G60" i="6"/>
  <c r="I60" i="6" s="1"/>
  <c r="G59" i="6"/>
  <c r="I59" i="6" s="1"/>
  <c r="G58" i="6"/>
  <c r="I58" i="6" s="1"/>
  <c r="G57" i="6"/>
  <c r="I57" i="6" s="1"/>
  <c r="G56" i="6"/>
  <c r="L54" i="6"/>
  <c r="G53" i="6"/>
  <c r="I53" i="6" s="1"/>
  <c r="G52" i="6"/>
  <c r="I52" i="6" s="1"/>
  <c r="G51" i="6"/>
  <c r="I51" i="6" s="1"/>
  <c r="G50" i="6"/>
  <c r="I50" i="6" s="1"/>
  <c r="G49" i="6"/>
  <c r="I49" i="6" s="1"/>
  <c r="G48" i="6"/>
  <c r="I48" i="6" s="1"/>
  <c r="G47" i="6"/>
  <c r="I47" i="6" s="1"/>
  <c r="G46" i="6"/>
  <c r="I46" i="6" s="1"/>
  <c r="G45" i="6"/>
  <c r="I45" i="6" s="1"/>
  <c r="G44" i="6"/>
  <c r="I44" i="6" s="1"/>
  <c r="G43" i="6"/>
  <c r="I43" i="6" s="1"/>
  <c r="G42" i="6"/>
  <c r="I42" i="6" s="1"/>
  <c r="G41" i="6"/>
  <c r="I41" i="6" s="1"/>
  <c r="G40" i="6"/>
  <c r="I40" i="6" s="1"/>
  <c r="G39" i="6"/>
  <c r="I39" i="6" s="1"/>
  <c r="G38" i="6"/>
  <c r="I38" i="6" s="1"/>
  <c r="G37" i="6"/>
  <c r="I37" i="6" s="1"/>
  <c r="G36" i="6"/>
  <c r="I36" i="6" s="1"/>
  <c r="G35" i="6"/>
  <c r="I35" i="6" s="1"/>
  <c r="G34" i="6"/>
  <c r="I34" i="6" s="1"/>
  <c r="G33" i="6"/>
  <c r="I33" i="6" s="1"/>
  <c r="G32" i="6"/>
  <c r="I32" i="6" s="1"/>
  <c r="G31" i="6"/>
  <c r="I31" i="6" s="1"/>
  <c r="G30" i="6"/>
  <c r="H30" i="6" s="1"/>
  <c r="J30" i="6" s="1"/>
  <c r="H29" i="6"/>
  <c r="J29" i="6" s="1"/>
  <c r="G29" i="6"/>
  <c r="L26" i="6"/>
  <c r="G25" i="6"/>
  <c r="I25" i="6" s="1"/>
  <c r="G24" i="6"/>
  <c r="H24" i="6" s="1"/>
  <c r="J24" i="6" s="1"/>
  <c r="G23" i="6"/>
  <c r="H23" i="6" s="1"/>
  <c r="J23" i="6" s="1"/>
  <c r="G22" i="6"/>
  <c r="H22" i="6" s="1"/>
  <c r="J22" i="6" s="1"/>
  <c r="G21" i="6"/>
  <c r="H21" i="6" s="1"/>
  <c r="J21" i="6" s="1"/>
  <c r="G20" i="6"/>
  <c r="H20" i="6" s="1"/>
  <c r="J20" i="6" s="1"/>
  <c r="G19" i="6"/>
  <c r="I19" i="6" s="1"/>
  <c r="G18" i="6"/>
  <c r="I18" i="6" s="1"/>
  <c r="G17" i="6"/>
  <c r="I17" i="6" s="1"/>
  <c r="G16" i="6"/>
  <c r="I16" i="6" s="1"/>
  <c r="G15" i="6"/>
  <c r="I15" i="6" s="1"/>
  <c r="H14" i="6"/>
  <c r="J14" i="6" s="1"/>
  <c r="G14" i="6"/>
  <c r="I14" i="6" s="1"/>
  <c r="G13" i="6"/>
  <c r="I13" i="6" s="1"/>
  <c r="G12" i="6"/>
  <c r="I12" i="6" s="1"/>
  <c r="G11" i="6"/>
  <c r="I11" i="6" s="1"/>
  <c r="G10" i="6"/>
  <c r="I10" i="6" s="1"/>
  <c r="G9" i="6"/>
  <c r="H9" i="6" s="1"/>
  <c r="K224" i="6" l="1"/>
  <c r="M224" i="6" s="1"/>
  <c r="M226" i="6" s="1"/>
  <c r="H82" i="6"/>
  <c r="J82" i="6" s="1"/>
  <c r="H84" i="6"/>
  <c r="J84" i="6" s="1"/>
  <c r="H91" i="6"/>
  <c r="J91" i="6" s="1"/>
  <c r="H160" i="6"/>
  <c r="J160" i="6" s="1"/>
  <c r="K160" i="6" s="1"/>
  <c r="H224" i="6"/>
  <c r="J224" i="6" s="1"/>
  <c r="H15" i="6"/>
  <c r="J15" i="6" s="1"/>
  <c r="I22" i="6"/>
  <c r="K22" i="6" s="1"/>
  <c r="M22" i="6" s="1"/>
  <c r="G75" i="6"/>
  <c r="G202" i="6"/>
  <c r="H64" i="6"/>
  <c r="J64" i="6" s="1"/>
  <c r="H83" i="6"/>
  <c r="J83" i="6" s="1"/>
  <c r="H108" i="6"/>
  <c r="J108" i="6" s="1"/>
  <c r="G222" i="6"/>
  <c r="G226" i="6"/>
  <c r="H225" i="6"/>
  <c r="J225" i="6" s="1"/>
  <c r="H210" i="6"/>
  <c r="J210" i="6" s="1"/>
  <c r="H209" i="6"/>
  <c r="J209" i="6" s="1"/>
  <c r="H207" i="6"/>
  <c r="J207" i="6" s="1"/>
  <c r="K207" i="6" s="1"/>
  <c r="H212" i="6"/>
  <c r="J212" i="6" s="1"/>
  <c r="K212" i="6" s="1"/>
  <c r="M212" i="6" s="1"/>
  <c r="H213" i="6"/>
  <c r="J213" i="6" s="1"/>
  <c r="H214" i="6"/>
  <c r="J214" i="6" s="1"/>
  <c r="H218" i="6"/>
  <c r="J218" i="6" s="1"/>
  <c r="K218" i="6" s="1"/>
  <c r="H221" i="6"/>
  <c r="J221" i="6" s="1"/>
  <c r="K221" i="6" s="1"/>
  <c r="M221" i="6" s="1"/>
  <c r="K213" i="6"/>
  <c r="M213" i="6" s="1"/>
  <c r="K214" i="6"/>
  <c r="H172" i="6"/>
  <c r="J172" i="6" s="1"/>
  <c r="K172" i="6" s="1"/>
  <c r="H177" i="6"/>
  <c r="J177" i="6" s="1"/>
  <c r="H178" i="6"/>
  <c r="J178" i="6" s="1"/>
  <c r="H179" i="6"/>
  <c r="J179" i="6" s="1"/>
  <c r="H184" i="6"/>
  <c r="J184" i="6" s="1"/>
  <c r="K184" i="6" s="1"/>
  <c r="H189" i="6"/>
  <c r="J189" i="6" s="1"/>
  <c r="H170" i="6"/>
  <c r="H186" i="6"/>
  <c r="J186" i="6" s="1"/>
  <c r="K186" i="6" s="1"/>
  <c r="H187" i="6"/>
  <c r="J187" i="6" s="1"/>
  <c r="K187" i="6" s="1"/>
  <c r="H193" i="6"/>
  <c r="J193" i="6" s="1"/>
  <c r="K193" i="6" s="1"/>
  <c r="M193" i="6" s="1"/>
  <c r="H194" i="6"/>
  <c r="J194" i="6" s="1"/>
  <c r="K194" i="6" s="1"/>
  <c r="H201" i="6"/>
  <c r="J201" i="6" s="1"/>
  <c r="K201" i="6" s="1"/>
  <c r="M201" i="6" s="1"/>
  <c r="H159" i="6"/>
  <c r="J159" i="6" s="1"/>
  <c r="H158" i="6"/>
  <c r="J158" i="6" s="1"/>
  <c r="H144" i="6"/>
  <c r="J144" i="6" s="1"/>
  <c r="H148" i="6"/>
  <c r="J148" i="6" s="1"/>
  <c r="K148" i="6" s="1"/>
  <c r="H152" i="6"/>
  <c r="J152" i="6" s="1"/>
  <c r="H155" i="6"/>
  <c r="J155" i="6" s="1"/>
  <c r="H156" i="6"/>
  <c r="J156" i="6" s="1"/>
  <c r="K158" i="6"/>
  <c r="M158" i="6" s="1"/>
  <c r="K159" i="6"/>
  <c r="H162" i="6"/>
  <c r="J162" i="6" s="1"/>
  <c r="H163" i="6"/>
  <c r="J163" i="6" s="1"/>
  <c r="H164" i="6"/>
  <c r="J164" i="6" s="1"/>
  <c r="H165" i="6"/>
  <c r="J165" i="6" s="1"/>
  <c r="H166" i="6"/>
  <c r="J166" i="6" s="1"/>
  <c r="H167" i="6"/>
  <c r="J167" i="6" s="1"/>
  <c r="H146" i="6"/>
  <c r="J146" i="6" s="1"/>
  <c r="K146" i="6" s="1"/>
  <c r="H150" i="6"/>
  <c r="J150" i="6" s="1"/>
  <c r="K150" i="6" s="1"/>
  <c r="H134" i="6"/>
  <c r="J134" i="6" s="1"/>
  <c r="H135" i="6"/>
  <c r="J135" i="6" s="1"/>
  <c r="K135" i="6" s="1"/>
  <c r="M135" i="6" s="1"/>
  <c r="H136" i="6"/>
  <c r="J136" i="6" s="1"/>
  <c r="H137" i="6"/>
  <c r="J137" i="6" s="1"/>
  <c r="I121" i="6"/>
  <c r="I115" i="6"/>
  <c r="K115" i="6" s="1"/>
  <c r="M115" i="6" s="1"/>
  <c r="K121" i="6"/>
  <c r="M121" i="6" s="1"/>
  <c r="H128" i="6"/>
  <c r="J128" i="6" s="1"/>
  <c r="H117" i="6"/>
  <c r="J117" i="6" s="1"/>
  <c r="H118" i="6"/>
  <c r="J118" i="6" s="1"/>
  <c r="K118" i="6" s="1"/>
  <c r="M118" i="6" s="1"/>
  <c r="H119" i="6"/>
  <c r="J119" i="6" s="1"/>
  <c r="H123" i="6"/>
  <c r="J123" i="6" s="1"/>
  <c r="H124" i="6"/>
  <c r="J124" i="6" s="1"/>
  <c r="H125" i="6"/>
  <c r="J125" i="6" s="1"/>
  <c r="K125" i="6" s="1"/>
  <c r="M125" i="6" s="1"/>
  <c r="H126" i="6"/>
  <c r="J126" i="6" s="1"/>
  <c r="H130" i="6"/>
  <c r="J130" i="6" s="1"/>
  <c r="H99" i="6"/>
  <c r="J99" i="6" s="1"/>
  <c r="H104" i="6"/>
  <c r="J104" i="6" s="1"/>
  <c r="H105" i="6"/>
  <c r="J105" i="6" s="1"/>
  <c r="H106" i="6"/>
  <c r="J106" i="6" s="1"/>
  <c r="H110" i="6"/>
  <c r="J110" i="6" s="1"/>
  <c r="K104" i="6"/>
  <c r="M104" i="6" s="1"/>
  <c r="K105" i="6"/>
  <c r="M105" i="6" s="1"/>
  <c r="K106" i="6"/>
  <c r="K110" i="6"/>
  <c r="H85" i="6"/>
  <c r="J85" i="6" s="1"/>
  <c r="K85" i="6" s="1"/>
  <c r="H80" i="6"/>
  <c r="J80" i="6" s="1"/>
  <c r="H87" i="6"/>
  <c r="J87" i="6" s="1"/>
  <c r="H93" i="6"/>
  <c r="J93" i="6" s="1"/>
  <c r="H94" i="6"/>
  <c r="J94" i="6" s="1"/>
  <c r="K80" i="6"/>
  <c r="K87" i="6"/>
  <c r="K93" i="6"/>
  <c r="M93" i="6" s="1"/>
  <c r="K94" i="6"/>
  <c r="M94" i="6" s="1"/>
  <c r="H70" i="6"/>
  <c r="J70" i="6" s="1"/>
  <c r="H60" i="6"/>
  <c r="J60" i="6" s="1"/>
  <c r="H59" i="6"/>
  <c r="J59" i="6" s="1"/>
  <c r="K74" i="6"/>
  <c r="M74" i="6" s="1"/>
  <c r="H56" i="6"/>
  <c r="H57" i="6"/>
  <c r="J57" i="6" s="1"/>
  <c r="K57" i="6" s="1"/>
  <c r="H62" i="6"/>
  <c r="J62" i="6" s="1"/>
  <c r="K62" i="6" s="1"/>
  <c r="H66" i="6"/>
  <c r="J66" i="6" s="1"/>
  <c r="K66" i="6" s="1"/>
  <c r="H74" i="6"/>
  <c r="J74" i="6" s="1"/>
  <c r="L227" i="6"/>
  <c r="H50" i="6"/>
  <c r="J50" i="6" s="1"/>
  <c r="H44" i="6"/>
  <c r="J44" i="6" s="1"/>
  <c r="H45" i="6"/>
  <c r="J45" i="6" s="1"/>
  <c r="H46" i="6"/>
  <c r="J46" i="6" s="1"/>
  <c r="H47" i="6"/>
  <c r="J47" i="6" s="1"/>
  <c r="H48" i="6"/>
  <c r="J48" i="6" s="1"/>
  <c r="K50" i="6"/>
  <c r="H52" i="6"/>
  <c r="J52" i="6" s="1"/>
  <c r="H53" i="6"/>
  <c r="J53" i="6" s="1"/>
  <c r="K53" i="6" s="1"/>
  <c r="G54" i="6"/>
  <c r="I30" i="6"/>
  <c r="K30" i="6" s="1"/>
  <c r="H31" i="6"/>
  <c r="J31" i="6" s="1"/>
  <c r="K31" i="6" s="1"/>
  <c r="M31" i="6" s="1"/>
  <c r="H32" i="6"/>
  <c r="J32" i="6" s="1"/>
  <c r="K32" i="6" s="1"/>
  <c r="M32" i="6" s="1"/>
  <c r="H33" i="6"/>
  <c r="J33" i="6" s="1"/>
  <c r="K33" i="6" s="1"/>
  <c r="M33" i="6" s="1"/>
  <c r="H34" i="6"/>
  <c r="J34" i="6" s="1"/>
  <c r="K34" i="6" s="1"/>
  <c r="M34" i="6" s="1"/>
  <c r="H37" i="6"/>
  <c r="J37" i="6" s="1"/>
  <c r="K37" i="6" s="1"/>
  <c r="M37" i="6" s="1"/>
  <c r="H38" i="6"/>
  <c r="J38" i="6" s="1"/>
  <c r="K38" i="6" s="1"/>
  <c r="M38" i="6" s="1"/>
  <c r="H39" i="6"/>
  <c r="J39" i="6" s="1"/>
  <c r="K39" i="6" s="1"/>
  <c r="M39" i="6" s="1"/>
  <c r="H40" i="6"/>
  <c r="J40" i="6" s="1"/>
  <c r="K40" i="6" s="1"/>
  <c r="M40" i="6" s="1"/>
  <c r="H41" i="6"/>
  <c r="J41" i="6" s="1"/>
  <c r="K41" i="6" s="1"/>
  <c r="M41" i="6" s="1"/>
  <c r="H42" i="6"/>
  <c r="J42" i="6" s="1"/>
  <c r="K42" i="6" s="1"/>
  <c r="H16" i="6"/>
  <c r="J16" i="6" s="1"/>
  <c r="K16" i="6" s="1"/>
  <c r="G26" i="6"/>
  <c r="H11" i="6"/>
  <c r="J11" i="6" s="1"/>
  <c r="K11" i="6" s="1"/>
  <c r="M11" i="6" s="1"/>
  <c r="H12" i="6"/>
  <c r="J12" i="6" s="1"/>
  <c r="K15" i="6"/>
  <c r="M15" i="6" s="1"/>
  <c r="I20" i="6"/>
  <c r="K20" i="6" s="1"/>
  <c r="M20" i="6" s="1"/>
  <c r="I24" i="6"/>
  <c r="K24" i="6" s="1"/>
  <c r="H25" i="6"/>
  <c r="J25" i="6" s="1"/>
  <c r="K25" i="6" s="1"/>
  <c r="K12" i="6"/>
  <c r="I95" i="6"/>
  <c r="I112" i="6"/>
  <c r="I9" i="6"/>
  <c r="H10" i="6"/>
  <c r="J10" i="6" s="1"/>
  <c r="K10" i="6" s="1"/>
  <c r="H13" i="6"/>
  <c r="J13" i="6" s="1"/>
  <c r="K13" i="6" s="1"/>
  <c r="H17" i="6"/>
  <c r="J17" i="6" s="1"/>
  <c r="K17" i="6" s="1"/>
  <c r="M17" i="6" s="1"/>
  <c r="H18" i="6"/>
  <c r="J18" i="6" s="1"/>
  <c r="K18" i="6" s="1"/>
  <c r="M18" i="6" s="1"/>
  <c r="H19" i="6"/>
  <c r="J19" i="6" s="1"/>
  <c r="I21" i="6"/>
  <c r="K21" i="6" s="1"/>
  <c r="M21" i="6" s="1"/>
  <c r="I23" i="6"/>
  <c r="K23" i="6" s="1"/>
  <c r="M23" i="6" s="1"/>
  <c r="K44" i="6"/>
  <c r="M44" i="6" s="1"/>
  <c r="K45" i="6"/>
  <c r="M45" i="6" s="1"/>
  <c r="K46" i="6"/>
  <c r="M46" i="6" s="1"/>
  <c r="K47" i="6"/>
  <c r="M47" i="6" s="1"/>
  <c r="K48" i="6"/>
  <c r="K52" i="6"/>
  <c r="K59" i="6"/>
  <c r="M59" i="6" s="1"/>
  <c r="K60" i="6"/>
  <c r="K64" i="6"/>
  <c r="K70" i="6"/>
  <c r="K82" i="6"/>
  <c r="M82" i="6" s="1"/>
  <c r="K83" i="6"/>
  <c r="M83" i="6" s="1"/>
  <c r="K84" i="6"/>
  <c r="M84" i="6" s="1"/>
  <c r="K91" i="6"/>
  <c r="K99" i="6"/>
  <c r="M99" i="6" s="1"/>
  <c r="K100" i="6"/>
  <c r="K108" i="6"/>
  <c r="J9" i="6"/>
  <c r="K19" i="6"/>
  <c r="H139" i="6"/>
  <c r="J139" i="6" s="1"/>
  <c r="I139" i="6"/>
  <c r="I29" i="6"/>
  <c r="H35" i="6"/>
  <c r="J35" i="6" s="1"/>
  <c r="H36" i="6"/>
  <c r="J36" i="6" s="1"/>
  <c r="K36" i="6" s="1"/>
  <c r="H43" i="6"/>
  <c r="J43" i="6" s="1"/>
  <c r="K43" i="6" s="1"/>
  <c r="H49" i="6"/>
  <c r="J49" i="6" s="1"/>
  <c r="K49" i="6" s="1"/>
  <c r="H51" i="6"/>
  <c r="J51" i="6" s="1"/>
  <c r="K51" i="6" s="1"/>
  <c r="I56" i="6"/>
  <c r="H58" i="6"/>
  <c r="J58" i="6" s="1"/>
  <c r="K58" i="6" s="1"/>
  <c r="H61" i="6"/>
  <c r="J61" i="6" s="1"/>
  <c r="K61" i="6" s="1"/>
  <c r="H63" i="6"/>
  <c r="J63" i="6" s="1"/>
  <c r="K63" i="6" s="1"/>
  <c r="H65" i="6"/>
  <c r="J65" i="6" s="1"/>
  <c r="K65" i="6" s="1"/>
  <c r="H67" i="6"/>
  <c r="J67" i="6" s="1"/>
  <c r="K67" i="6" s="1"/>
  <c r="M67" i="6" s="1"/>
  <c r="H68" i="6"/>
  <c r="J68" i="6" s="1"/>
  <c r="K68" i="6" s="1"/>
  <c r="M68" i="6" s="1"/>
  <c r="H69" i="6"/>
  <c r="J69" i="6" s="1"/>
  <c r="K69" i="6" s="1"/>
  <c r="H71" i="6"/>
  <c r="J71" i="6" s="1"/>
  <c r="K71" i="6" s="1"/>
  <c r="M71" i="6" s="1"/>
  <c r="H72" i="6"/>
  <c r="J72" i="6" s="1"/>
  <c r="K72" i="6" s="1"/>
  <c r="M72" i="6" s="1"/>
  <c r="H73" i="6"/>
  <c r="J73" i="6" s="1"/>
  <c r="K73" i="6" s="1"/>
  <c r="H77" i="6"/>
  <c r="H78" i="6"/>
  <c r="J78" i="6" s="1"/>
  <c r="K78" i="6" s="1"/>
  <c r="H79" i="6"/>
  <c r="J79" i="6" s="1"/>
  <c r="K79" i="6" s="1"/>
  <c r="H81" i="6"/>
  <c r="J81" i="6" s="1"/>
  <c r="K81" i="6" s="1"/>
  <c r="H86" i="6"/>
  <c r="J86" i="6" s="1"/>
  <c r="K86" i="6" s="1"/>
  <c r="H88" i="6"/>
  <c r="J88" i="6" s="1"/>
  <c r="K88" i="6" s="1"/>
  <c r="M88" i="6" s="1"/>
  <c r="H89" i="6"/>
  <c r="J89" i="6" s="1"/>
  <c r="K89" i="6" s="1"/>
  <c r="M89" i="6" s="1"/>
  <c r="H90" i="6"/>
  <c r="J90" i="6" s="1"/>
  <c r="K90" i="6" s="1"/>
  <c r="H92" i="6"/>
  <c r="J92" i="6" s="1"/>
  <c r="K92" i="6" s="1"/>
  <c r="G95" i="6"/>
  <c r="H97" i="6"/>
  <c r="H98" i="6"/>
  <c r="J98" i="6" s="1"/>
  <c r="K98" i="6" s="1"/>
  <c r="H101" i="6"/>
  <c r="J101" i="6" s="1"/>
  <c r="K101" i="6" s="1"/>
  <c r="M101" i="6" s="1"/>
  <c r="H102" i="6"/>
  <c r="J102" i="6" s="1"/>
  <c r="K102" i="6" s="1"/>
  <c r="M102" i="6" s="1"/>
  <c r="H103" i="6"/>
  <c r="J103" i="6" s="1"/>
  <c r="K103" i="6" s="1"/>
  <c r="H107" i="6"/>
  <c r="J107" i="6" s="1"/>
  <c r="K107" i="6" s="1"/>
  <c r="H109" i="6"/>
  <c r="J109" i="6" s="1"/>
  <c r="K109" i="6" s="1"/>
  <c r="H111" i="6"/>
  <c r="J111" i="6" s="1"/>
  <c r="K111" i="6" s="1"/>
  <c r="G112" i="6"/>
  <c r="I116" i="6"/>
  <c r="K116" i="6" s="1"/>
  <c r="K117" i="6"/>
  <c r="M117" i="6" s="1"/>
  <c r="K119" i="6"/>
  <c r="I120" i="6"/>
  <c r="K120" i="6" s="1"/>
  <c r="M120" i="6" s="1"/>
  <c r="I122" i="6"/>
  <c r="K122" i="6" s="1"/>
  <c r="K123" i="6"/>
  <c r="K124" i="6"/>
  <c r="M124" i="6" s="1"/>
  <c r="K126" i="6"/>
  <c r="I127" i="6"/>
  <c r="K127" i="6" s="1"/>
  <c r="K128" i="6"/>
  <c r="I129" i="6"/>
  <c r="K129" i="6" s="1"/>
  <c r="K130" i="6"/>
  <c r="M130" i="6" s="1"/>
  <c r="K134" i="6"/>
  <c r="M134" i="6" s="1"/>
  <c r="K136" i="6"/>
  <c r="M136" i="6" s="1"/>
  <c r="K137" i="6"/>
  <c r="I138" i="6"/>
  <c r="K138" i="6" s="1"/>
  <c r="M138" i="6" s="1"/>
  <c r="K144" i="6"/>
  <c r="K152" i="6"/>
  <c r="K155" i="6"/>
  <c r="M155" i="6" s="1"/>
  <c r="K156" i="6"/>
  <c r="K162" i="6"/>
  <c r="K163" i="6"/>
  <c r="M163" i="6" s="1"/>
  <c r="K164" i="6"/>
  <c r="M164" i="6" s="1"/>
  <c r="K165" i="6"/>
  <c r="M165" i="6" s="1"/>
  <c r="K166" i="6"/>
  <c r="M166" i="6" s="1"/>
  <c r="K167" i="6"/>
  <c r="K177" i="6"/>
  <c r="M177" i="6" s="1"/>
  <c r="K178" i="6"/>
  <c r="M178" i="6" s="1"/>
  <c r="K179" i="6"/>
  <c r="K189" i="6"/>
  <c r="K209" i="6"/>
  <c r="M209" i="6" s="1"/>
  <c r="K210" i="6"/>
  <c r="K216" i="6"/>
  <c r="G131" i="6"/>
  <c r="H114" i="6"/>
  <c r="G141" i="6"/>
  <c r="H133" i="6"/>
  <c r="J143" i="6"/>
  <c r="J168" i="6" s="1"/>
  <c r="J56" i="6"/>
  <c r="K225" i="6"/>
  <c r="I140" i="6"/>
  <c r="K140" i="6" s="1"/>
  <c r="I143" i="6"/>
  <c r="I145" i="6"/>
  <c r="K145" i="6" s="1"/>
  <c r="I147" i="6"/>
  <c r="K147" i="6" s="1"/>
  <c r="I149" i="6"/>
  <c r="K149" i="6" s="1"/>
  <c r="I151" i="6"/>
  <c r="K151" i="6" s="1"/>
  <c r="I153" i="6"/>
  <c r="K153" i="6" s="1"/>
  <c r="M153" i="6" s="1"/>
  <c r="I154" i="6"/>
  <c r="K154" i="6" s="1"/>
  <c r="I157" i="6"/>
  <c r="K157" i="6" s="1"/>
  <c r="I161" i="6"/>
  <c r="K161" i="6" s="1"/>
  <c r="G168" i="6"/>
  <c r="J170" i="6"/>
  <c r="I171" i="6"/>
  <c r="K171" i="6" s="1"/>
  <c r="I173" i="6"/>
  <c r="K173" i="6" s="1"/>
  <c r="I174" i="6"/>
  <c r="K174" i="6" s="1"/>
  <c r="M174" i="6" s="1"/>
  <c r="I175" i="6"/>
  <c r="K175" i="6" s="1"/>
  <c r="M175" i="6" s="1"/>
  <c r="I176" i="6"/>
  <c r="K176" i="6" s="1"/>
  <c r="I180" i="6"/>
  <c r="K180" i="6" s="1"/>
  <c r="M180" i="6" s="1"/>
  <c r="I181" i="6"/>
  <c r="K181" i="6" s="1"/>
  <c r="M181" i="6" s="1"/>
  <c r="I182" i="6"/>
  <c r="K182" i="6" s="1"/>
  <c r="I183" i="6"/>
  <c r="K183" i="6" s="1"/>
  <c r="I185" i="6"/>
  <c r="K185" i="6" s="1"/>
  <c r="I188" i="6"/>
  <c r="K188" i="6" s="1"/>
  <c r="I190" i="6"/>
  <c r="K190" i="6" s="1"/>
  <c r="M190" i="6" s="1"/>
  <c r="I191" i="6"/>
  <c r="K191" i="6" s="1"/>
  <c r="M191" i="6" s="1"/>
  <c r="I192" i="6"/>
  <c r="K192" i="6" s="1"/>
  <c r="I195" i="6"/>
  <c r="K195" i="6" s="1"/>
  <c r="I196" i="6"/>
  <c r="K196" i="6" s="1"/>
  <c r="M196" i="6" s="1"/>
  <c r="I197" i="6"/>
  <c r="K197" i="6" s="1"/>
  <c r="M197" i="6" s="1"/>
  <c r="I198" i="6"/>
  <c r="K198" i="6" s="1"/>
  <c r="M198" i="6" s="1"/>
  <c r="I199" i="6"/>
  <c r="K199" i="6" s="1"/>
  <c r="M199" i="6" s="1"/>
  <c r="I200" i="6"/>
  <c r="K200" i="6" s="1"/>
  <c r="I204" i="6"/>
  <c r="I205" i="6"/>
  <c r="K205" i="6" s="1"/>
  <c r="M205" i="6" s="1"/>
  <c r="I206" i="6"/>
  <c r="K206" i="6" s="1"/>
  <c r="I208" i="6"/>
  <c r="K208" i="6" s="1"/>
  <c r="I211" i="6"/>
  <c r="K211" i="6" s="1"/>
  <c r="I215" i="6"/>
  <c r="K215" i="6" s="1"/>
  <c r="I217" i="6"/>
  <c r="K217" i="6" s="1"/>
  <c r="I219" i="6"/>
  <c r="K219" i="6" s="1"/>
  <c r="M219" i="6" s="1"/>
  <c r="I220" i="6"/>
  <c r="K220" i="6" s="1"/>
  <c r="I223" i="6"/>
  <c r="I170" i="6"/>
  <c r="H204" i="6"/>
  <c r="H223" i="6"/>
  <c r="H168" i="6" l="1"/>
  <c r="J202" i="6"/>
  <c r="H26" i="6"/>
  <c r="H202" i="6"/>
  <c r="M168" i="6"/>
  <c r="J75" i="6"/>
  <c r="J54" i="6"/>
  <c r="G227" i="6"/>
  <c r="J26" i="6"/>
  <c r="J204" i="6"/>
  <c r="J222" i="6" s="1"/>
  <c r="H222" i="6"/>
  <c r="I226" i="6"/>
  <c r="I168" i="6"/>
  <c r="K143" i="6"/>
  <c r="K168" i="6" s="1"/>
  <c r="J133" i="6"/>
  <c r="H141" i="6"/>
  <c r="J114" i="6"/>
  <c r="H131" i="6"/>
  <c r="H112" i="6"/>
  <c r="J97" i="6"/>
  <c r="H95" i="6"/>
  <c r="J77" i="6"/>
  <c r="M202" i="6"/>
  <c r="K139" i="6"/>
  <c r="M139" i="6" s="1"/>
  <c r="M141" i="6" s="1"/>
  <c r="I131" i="6"/>
  <c r="J223" i="6"/>
  <c r="J226" i="6" s="1"/>
  <c r="H226" i="6"/>
  <c r="I202" i="6"/>
  <c r="K170" i="6"/>
  <c r="K202" i="6" s="1"/>
  <c r="I222" i="6"/>
  <c r="K204" i="6"/>
  <c r="I75" i="6"/>
  <c r="K56" i="6"/>
  <c r="M56" i="6" s="1"/>
  <c r="I54" i="6"/>
  <c r="K29" i="6"/>
  <c r="I26" i="6"/>
  <c r="K9" i="6"/>
  <c r="K35" i="6"/>
  <c r="M35" i="6" s="1"/>
  <c r="M54" i="6" s="1"/>
  <c r="H75" i="6"/>
  <c r="H54" i="6"/>
  <c r="I141" i="6"/>
  <c r="K26" i="6" l="1"/>
  <c r="M9" i="6"/>
  <c r="M26" i="6" s="1"/>
  <c r="I227" i="6"/>
  <c r="H227" i="6"/>
  <c r="M75" i="6"/>
  <c r="K75" i="6"/>
  <c r="K222" i="6"/>
  <c r="M204" i="6"/>
  <c r="M222" i="6" s="1"/>
  <c r="J131" i="6"/>
  <c r="K114" i="6"/>
  <c r="J141" i="6"/>
  <c r="K133" i="6"/>
  <c r="K141" i="6" s="1"/>
  <c r="K54" i="6"/>
  <c r="J95" i="6"/>
  <c r="K77" i="6"/>
  <c r="J112" i="6"/>
  <c r="K97" i="6"/>
  <c r="K223" i="6"/>
  <c r="K226" i="6" s="1"/>
  <c r="K131" i="6" l="1"/>
  <c r="M114" i="6"/>
  <c r="M131" i="6" s="1"/>
  <c r="K112" i="6"/>
  <c r="M97" i="6"/>
  <c r="M112" i="6" s="1"/>
  <c r="K95" i="6"/>
  <c r="M77" i="6"/>
  <c r="M95" i="6" s="1"/>
  <c r="J227" i="6"/>
  <c r="K227" i="6" l="1"/>
  <c r="M227" i="6"/>
</calcChain>
</file>

<file path=xl/sharedStrings.xml><?xml version="1.0" encoding="utf-8"?>
<sst xmlns="http://schemas.openxmlformats.org/spreadsheetml/2006/main" count="262" uniqueCount="179">
  <si>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</si>
  <si>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</si>
  <si>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</si>
  <si>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</si>
  <si>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</si>
  <si>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</si>
  <si>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</si>
  <si>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</si>
  <si>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</si>
  <si>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</si>
  <si>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</si>
  <si>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</si>
  <si>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</si>
  <si>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</si>
  <si>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</si>
  <si>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</si>
  <si>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</si>
  <si>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</si>
  <si>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</si>
  <si>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</si>
  <si>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</si>
  <si>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2</t>
  </si>
  <si>
    <t>Итого руб.</t>
  </si>
  <si>
    <t>К оплате</t>
  </si>
  <si>
    <t>ул. 1-я Садовая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</si>
  <si>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</si>
  <si>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</si>
  <si>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</si>
  <si>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</si>
  <si>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</si>
  <si>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</si>
  <si>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</si>
  <si>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</si>
  <si>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</si>
  <si>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</si>
  <si>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</si>
  <si>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</si>
  <si>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</si>
  <si>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</si>
  <si>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</si>
  <si>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</si>
  <si>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</si>
  <si>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</si>
  <si>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</si>
  <si>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</si>
  <si>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12.10.19г.</t>
  </si>
  <si>
    <t>17.09.19г.</t>
  </si>
  <si>
    <t>2018г.</t>
  </si>
  <si>
    <t>17.06.18г.</t>
  </si>
  <si>
    <t>04.08.18г.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</si>
  <si>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</si>
  <si>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</si>
  <si>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</si>
  <si>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</si>
  <si>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</si>
  <si>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</si>
  <si>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</si>
  <si>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</si>
  <si>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</si>
  <si>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t xml:space="preserve">                                          Итого по 6-ой Садовой улице:</t>
  </si>
  <si>
    <t>ВСЕГО</t>
  </si>
  <si>
    <t>Итого</t>
  </si>
  <si>
    <t>06.05.20г</t>
  </si>
  <si>
    <t>05.07.20г.</t>
  </si>
  <si>
    <t>15.07.20г.</t>
  </si>
  <si>
    <t>08.07.19г.</t>
  </si>
  <si>
    <t>22.08.20г.</t>
  </si>
  <si>
    <t>06.08.20г.</t>
  </si>
  <si>
    <t>26.09.20г.</t>
  </si>
  <si>
    <t>12.09.20г.</t>
  </si>
  <si>
    <t>16.09.20г.</t>
  </si>
  <si>
    <t>03.10.20г.</t>
  </si>
  <si>
    <t>17.10.20г.</t>
  </si>
  <si>
    <t>07.10.20г.</t>
  </si>
  <si>
    <t>15.10.20г.</t>
  </si>
  <si>
    <t>23.10.19г.</t>
  </si>
  <si>
    <t>27.11.20г.</t>
  </si>
  <si>
    <t>30.11.20г.</t>
  </si>
  <si>
    <t>12.12.20г</t>
  </si>
  <si>
    <t>05.12.20г.</t>
  </si>
  <si>
    <t>09.06.21</t>
  </si>
  <si>
    <t>12.05.21</t>
  </si>
  <si>
    <t>26.06.21</t>
  </si>
  <si>
    <t>29.06.21г</t>
  </si>
  <si>
    <t>19.06.21г</t>
  </si>
  <si>
    <t>27.06.21</t>
  </si>
  <si>
    <t>24.06.21</t>
  </si>
  <si>
    <t>13.06.21г</t>
  </si>
  <si>
    <t>28.06.21г</t>
  </si>
  <si>
    <t>23.05.21г</t>
  </si>
  <si>
    <t>22.06.21г</t>
  </si>
  <si>
    <t>07.07.21г</t>
  </si>
  <si>
    <t>16.06.21г</t>
  </si>
  <si>
    <t>21.06.21г</t>
  </si>
  <si>
    <t>Итого по 4-ой  Садовой улице:</t>
  </si>
  <si>
    <t>Ул.Центральная</t>
  </si>
  <si>
    <t>Потери 8,7% кВт</t>
  </si>
  <si>
    <t>Тариф- 5,93 руб.</t>
  </si>
  <si>
    <t>Итого по Западной улице:</t>
  </si>
  <si>
    <t>Итого по 1-ой  Садовой улице:</t>
  </si>
  <si>
    <t>10.07.21</t>
  </si>
  <si>
    <t>25.07.21</t>
  </si>
  <si>
    <t>01.08.21</t>
  </si>
  <si>
    <t>11.07.21</t>
  </si>
  <si>
    <t>26.07.21</t>
  </si>
  <si>
    <t>28.07.21</t>
  </si>
  <si>
    <t>02.08.21</t>
  </si>
  <si>
    <t>19.07.21</t>
  </si>
  <si>
    <t>по ул Восточная:</t>
  </si>
  <si>
    <t>последняядата оплаты</t>
  </si>
  <si>
    <t>01.08.21г</t>
  </si>
  <si>
    <t>08.08.21г</t>
  </si>
  <si>
    <t>21.08.21</t>
  </si>
  <si>
    <t>14.08.21г</t>
  </si>
  <si>
    <t>05.08.21</t>
  </si>
  <si>
    <t>09.07.21г</t>
  </si>
  <si>
    <t>10.08.21г</t>
  </si>
  <si>
    <t>04.09.21г</t>
  </si>
  <si>
    <t>07.08.21</t>
  </si>
  <si>
    <t>29.08.21</t>
  </si>
  <si>
    <t>15.08.21</t>
  </si>
  <si>
    <t>04.08.21</t>
  </si>
  <si>
    <t>09.08.21</t>
  </si>
  <si>
    <t>31.08.21</t>
  </si>
  <si>
    <t>14.08.21</t>
  </si>
  <si>
    <t>28.08.21</t>
  </si>
  <si>
    <t>18.08.21</t>
  </si>
  <si>
    <t>30.08.21</t>
  </si>
  <si>
    <t>23.08.21</t>
  </si>
  <si>
    <t>22.08.21</t>
  </si>
  <si>
    <t>Итого по 7-ой Садовой улице</t>
  </si>
  <si>
    <t>ул.Западная</t>
  </si>
  <si>
    <t>11.09.21</t>
  </si>
  <si>
    <t>05.09.21г.</t>
  </si>
  <si>
    <t>13.09.21г</t>
  </si>
  <si>
    <t>12.09.21г</t>
  </si>
  <si>
    <t>28.09.21г</t>
  </si>
  <si>
    <t>12.09.21</t>
  </si>
  <si>
    <t>05.09.21г</t>
  </si>
  <si>
    <t>25.09.21г</t>
  </si>
  <si>
    <t>30.09.21г</t>
  </si>
  <si>
    <t>11.09.21г</t>
  </si>
  <si>
    <t>08.09.21г</t>
  </si>
  <si>
    <t>17.09.21г</t>
  </si>
  <si>
    <t>18.09.21г</t>
  </si>
  <si>
    <t>27.09.21г</t>
  </si>
  <si>
    <t>19.09.21г</t>
  </si>
  <si>
    <t>18.09.21</t>
  </si>
  <si>
    <t>22.09.21г</t>
  </si>
  <si>
    <t>23.09.21г</t>
  </si>
  <si>
    <t>15.09.21г</t>
  </si>
  <si>
    <t>06.09.21г</t>
  </si>
  <si>
    <t>01.10.21г</t>
  </si>
  <si>
    <t xml:space="preserve"> октябрь 2021г.:</t>
  </si>
  <si>
    <t>Предыдущие показания на 01.10.21г</t>
  </si>
  <si>
    <t xml:space="preserve"> Конт-ные пок-ия на 01.11.21г.</t>
  </si>
  <si>
    <t>долг на 01.11.21г.</t>
  </si>
  <si>
    <t>КПП</t>
  </si>
  <si>
    <t>Итого по 5-ой улице:</t>
  </si>
  <si>
    <t>11.10.21</t>
  </si>
  <si>
    <t>11.10.21г.</t>
  </si>
  <si>
    <t>16.10.21г.</t>
  </si>
  <si>
    <t>17.10.21г.</t>
  </si>
  <si>
    <t>05.10.21г.</t>
  </si>
  <si>
    <t>12.10.21г.</t>
  </si>
  <si>
    <t>27,07</t>
  </si>
  <si>
    <t>03.10.21г.</t>
  </si>
  <si>
    <t>07.10.21г.</t>
  </si>
  <si>
    <t>09.10.21г.</t>
  </si>
  <si>
    <t>18.10.21г.</t>
  </si>
  <si>
    <t>04.10.21г</t>
  </si>
  <si>
    <t>08.10.21г.</t>
  </si>
  <si>
    <t>15.10.21г.</t>
  </si>
  <si>
    <t>02.10.21г.</t>
  </si>
  <si>
    <t>13.10.21г.</t>
  </si>
  <si>
    <t>23.10.21г.</t>
  </si>
  <si>
    <t>28.10.21г.</t>
  </si>
  <si>
    <t>04.10.21г.</t>
  </si>
  <si>
    <t>06.10.21г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</si>
</sst>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/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2" borderId="49" xfId="0" applyNumberFormat="1" applyFont="1" applyFill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2" fontId="3" fillId="3" borderId="3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2" fontId="3" fillId="3" borderId="41" xfId="0" applyNumberFormat="1" applyFont="1" applyFill="1" applyBorder="1" applyAlignment="1">
      <alignment horizontal="center" vertical="center" wrapText="1"/>
    </xf>
    <xf numFmtId="164" fontId="3" fillId="3" borderId="54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3" fillId="3" borderId="36" xfId="0" applyNumberFormat="1" applyFont="1" applyFill="1" applyBorder="1" applyAlignment="1">
      <alignment horizontal="center" vertical="center" wrapText="1"/>
    </xf>
    <xf numFmtId="2" fontId="3" fillId="3" borderId="59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3" xfId="0" applyNumberFormat="1" applyFont="1" applyFill="1" applyBorder="1" applyAlignment="1">
      <alignment horizontal="center" vertical="center" wrapText="1"/>
    </xf>
    <xf numFmtId="164" fontId="3" fillId="4" borderId="43" xfId="0" applyNumberFormat="1" applyFont="1" applyFill="1" applyBorder="1" applyAlignment="1">
      <alignment horizontal="center" vertical="center" wrapText="1"/>
    </xf>
    <xf numFmtId="2" fontId="18" fillId="4" borderId="43" xfId="0" applyNumberFormat="1" applyFont="1" applyFill="1" applyBorder="1" applyAlignment="1">
      <alignment horizontal="center" vertical="center" wrapText="1"/>
    </xf>
    <xf numFmtId="2" fontId="10" fillId="4" borderId="4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0" xfId="0" applyNumberFormat="1" applyFont="1" applyFill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20" fillId="0" borderId="4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68" xfId="0" applyNumberFormat="1" applyFont="1" applyBorder="1" applyAlignment="1">
      <alignment horizontal="center" vertical="center" wrapText="1"/>
    </xf>
    <xf numFmtId="164" fontId="1" fillId="0" borderId="6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164" fontId="1" fillId="0" borderId="70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2" fontId="1" fillId="0" borderId="73" xfId="0" applyNumberFormat="1" applyFont="1" applyBorder="1" applyAlignment="1">
      <alignment horizontal="center" vertical="center" wrapText="1"/>
    </xf>
    <xf numFmtId="2" fontId="1" fillId="0" borderId="74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7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2" fontId="3" fillId="3" borderId="86" xfId="0" applyNumberFormat="1" applyFont="1" applyFill="1" applyBorder="1" applyAlignment="1">
      <alignment horizontal="center" vertical="center" wrapText="1"/>
    </xf>
    <xf numFmtId="0" fontId="0" fillId="0" borderId="86" xfId="0" applyBorder="1"/>
    <xf numFmtId="0" fontId="10" fillId="3" borderId="33" xfId="0" applyFont="1" applyFill="1" applyBorder="1" applyAlignment="1">
      <alignment vertical="center" wrapText="1"/>
    </xf>
    <xf numFmtId="0" fontId="10" fillId="3" borderId="79" xfId="0" applyNumberFormat="1" applyFont="1" applyFill="1" applyBorder="1" applyAlignment="1">
      <alignment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1" fillId="0" borderId="89" xfId="0" applyNumberFormat="1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top" wrapText="1"/>
    </xf>
    <xf numFmtId="0" fontId="10" fillId="3" borderId="91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57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5" fillId="0" borderId="43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17" fillId="0" borderId="43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6" fillId="0" borderId="4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10" fillId="3" borderId="25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top" wrapText="1"/>
    </xf>
    <xf numFmtId="0" fontId="0" fillId="0" borderId="20" xfId="0" applyBorder="1"/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6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1" fillId="3" borderId="87" xfId="0" applyFont="1" applyFill="1" applyBorder="1" applyAlignment="1">
      <alignment horizontal="center" vertical="center" wrapText="1"/>
    </xf>
    <xf numFmtId="0" fontId="21" fillId="3" borderId="83" xfId="0" applyFont="1" applyFill="1" applyBorder="1" applyAlignment="1">
      <alignment horizontal="center" vertical="center" wrapText="1"/>
    </xf>
    <xf numFmtId="0" fontId="21" fillId="3" borderId="8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0" fillId="0" borderId="0" xfId="0" applyBorder="1" applyAlignment="1"/>
    <xf numFmtId="0" fontId="10" fillId="3" borderId="82" xfId="0" applyFont="1" applyFill="1" applyBorder="1" applyAlignment="1">
      <alignment horizontal="center" vertical="top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21" fillId="3" borderId="2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10" fillId="3" borderId="85" xfId="0" applyFont="1" applyFill="1" applyBorder="1" applyAlignment="1">
      <alignment horizontal="center" vertical="top" wrapText="1"/>
    </xf>
    <xf numFmtId="0" fontId="10" fillId="3" borderId="86" xfId="0" applyFont="1" applyFill="1" applyBorder="1" applyAlignment="1">
      <alignment horizontal="center" vertical="top" wrapText="1"/>
    </xf>
    <xf numFmtId="0" fontId="10" fillId="3" borderId="80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81" xfId="0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2" fillId="3" borderId="7" xfId="0" applyNumberFormat="1" applyFont="1" applyFill="1" applyBorder="1" applyAlignment="1">
      <alignment horizontal="center" vertical="center" wrapText="1"/>
    </xf>
    <xf numFmtId="0" fontId="22" fillId="3" borderId="20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</xdr:row>
      <xdr:rowOff>0</xdr:rowOff>
    </xdr:from>
    <xdr:to>
      <xdr:col>9</xdr:col>
      <xdr:colOff>419100</xdr:colOff>
      <xdr:row>2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4029075" y="381000"/>
          <a:ext cx="2647950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7</xdr:col>
      <xdr:colOff>327660</xdr:colOff>
      <xdr:row>2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185410" y="5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3"/>
  <sheetViews>
    <sheetView tabSelected="1" topLeftCell="A4" workbookViewId="0">
      <selection activeCell="G18" sqref="G18"/>
    </sheetView>
  </sheetViews>
  <sheetFormatPr defaultRowHeight="14.4" x14ac:dyDescent="0.3"/>
  <cols>
    <col min="1" max="1" width="5.109375" customWidth="1"/>
    <col min="2" max="3" width="12.109375" customWidth="1"/>
    <col min="5" max="5" width="11.6640625" customWidth="1"/>
    <col min="6" max="6" width="12.109375" customWidth="1"/>
    <col min="7" max="7" width="13" customWidth="1"/>
    <col min="8" max="8" width="10.44140625" customWidth="1"/>
    <col min="9" max="9" width="11" customWidth="1"/>
    <col min="10" max="10" width="11.5546875" customWidth="1"/>
    <col min="11" max="11" width="11.109375" customWidth="1"/>
    <col min="12" max="12" width="11.5546875" customWidth="1"/>
    <col min="13" max="13" width="11.88671875" customWidth="1"/>
  </cols>
  <sheetData>
    <row r="3" spans="1:14" ht="32.4" x14ac:dyDescent="0.9">
      <c r="A3" s="252" t="s">
        <v>41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4" ht="15" thickBot="1" x14ac:dyDescent="0.35">
      <c r="A4" s="253"/>
      <c r="B4" s="253"/>
      <c r="C4" s="265"/>
      <c r="D4" s="265"/>
      <c r="E4" s="253"/>
      <c r="F4" s="253"/>
      <c r="G4" s="253"/>
      <c r="H4" s="253"/>
      <c r="I4" s="253"/>
      <c r="J4" s="253"/>
      <c r="K4" s="253"/>
      <c r="L4" s="253"/>
      <c r="M4" s="253"/>
    </row>
    <row r="5" spans="1:14" ht="16.2" thickBot="1" x14ac:dyDescent="0.35">
      <c r="A5" s="254" t="s">
        <v>44</v>
      </c>
      <c r="B5" s="94"/>
      <c r="C5" s="276" t="s">
        <v>109</v>
      </c>
      <c r="D5" s="276" t="s">
        <v>0</v>
      </c>
      <c r="E5" s="258" t="s">
        <v>33</v>
      </c>
      <c r="F5" s="256"/>
      <c r="G5" s="256"/>
      <c r="H5" s="257"/>
      <c r="I5" s="251" t="s">
        <v>153</v>
      </c>
      <c r="J5" s="258"/>
      <c r="K5" s="258"/>
      <c r="L5" s="251" t="s">
        <v>1</v>
      </c>
      <c r="M5" s="244"/>
    </row>
    <row r="6" spans="1:14" ht="27" thickBot="1" x14ac:dyDescent="0.35">
      <c r="A6" s="255"/>
      <c r="B6" s="206" t="s">
        <v>54</v>
      </c>
      <c r="C6" s="277"/>
      <c r="D6" s="286"/>
      <c r="E6" s="288" t="s">
        <v>155</v>
      </c>
      <c r="F6" s="259" t="s">
        <v>154</v>
      </c>
      <c r="G6" s="245" t="s">
        <v>34</v>
      </c>
      <c r="H6" s="247" t="s">
        <v>96</v>
      </c>
      <c r="I6" s="249" t="s">
        <v>35</v>
      </c>
      <c r="J6" s="250"/>
      <c r="K6" s="88" t="s">
        <v>97</v>
      </c>
      <c r="L6" s="251" t="s">
        <v>30</v>
      </c>
      <c r="M6" s="244"/>
    </row>
    <row r="7" spans="1:14" ht="42" thickBot="1" x14ac:dyDescent="0.35">
      <c r="A7" s="285"/>
      <c r="B7" s="26" t="s">
        <v>55</v>
      </c>
      <c r="C7" s="278"/>
      <c r="D7" s="287"/>
      <c r="E7" s="289"/>
      <c r="F7" s="260"/>
      <c r="G7" s="246"/>
      <c r="H7" s="248"/>
      <c r="I7" s="208" t="s">
        <v>31</v>
      </c>
      <c r="J7" s="208" t="s">
        <v>32</v>
      </c>
      <c r="K7" s="207" t="s">
        <v>22</v>
      </c>
      <c r="L7" s="146" t="s">
        <v>156</v>
      </c>
      <c r="M7" s="141" t="s">
        <v>23</v>
      </c>
    </row>
    <row r="8" spans="1:14" ht="18" thickBot="1" x14ac:dyDescent="0.35">
      <c r="A8" s="164"/>
      <c r="B8" s="284" t="s">
        <v>131</v>
      </c>
      <c r="C8" s="284"/>
      <c r="D8" s="284"/>
      <c r="E8" s="202"/>
      <c r="F8" s="202"/>
      <c r="G8" s="202"/>
      <c r="H8" s="202"/>
      <c r="I8" s="202"/>
      <c r="J8" s="202"/>
      <c r="K8" s="202"/>
      <c r="L8" s="203"/>
      <c r="M8" s="163"/>
    </row>
    <row r="9" spans="1:14" ht="16.2" thickBot="1" x14ac:dyDescent="0.35">
      <c r="A9" s="204">
        <v>1</v>
      </c>
      <c r="B9" s="139"/>
      <c r="C9" s="190" t="s">
        <v>132</v>
      </c>
      <c r="D9" s="207">
        <v>1</v>
      </c>
      <c r="E9" s="144">
        <v>9070</v>
      </c>
      <c r="F9" s="144">
        <v>8981</v>
      </c>
      <c r="G9" s="144">
        <f>E9-F9</f>
        <v>89</v>
      </c>
      <c r="H9" s="140">
        <f t="shared" ref="H9:H25" si="0">SUM(G9*8.7/100)</f>
        <v>7.7429999999999994</v>
      </c>
      <c r="I9" s="144">
        <f t="shared" ref="I9:J25" si="1">SUM(G9*5.93)</f>
        <v>527.77</v>
      </c>
      <c r="J9" s="144">
        <f t="shared" si="1"/>
        <v>45.915989999999994</v>
      </c>
      <c r="K9" s="144">
        <f>SUM(I9:J9)</f>
        <v>573.68598999999995</v>
      </c>
      <c r="L9" s="144">
        <v>1198.94</v>
      </c>
      <c r="M9" s="13">
        <f>SUM(L9+K9)</f>
        <v>1772.62599</v>
      </c>
    </row>
    <row r="10" spans="1:14" ht="16.2" thickBot="1" x14ac:dyDescent="0.35">
      <c r="A10" s="204">
        <v>2</v>
      </c>
      <c r="B10" s="139">
        <v>4203.3500000000004</v>
      </c>
      <c r="C10" s="190" t="s">
        <v>66</v>
      </c>
      <c r="D10" s="143" t="s">
        <v>21</v>
      </c>
      <c r="E10" s="144">
        <v>7072</v>
      </c>
      <c r="F10" s="144">
        <v>7072</v>
      </c>
      <c r="G10" s="144">
        <f>E10-F10</f>
        <v>0</v>
      </c>
      <c r="H10" s="140">
        <f t="shared" si="0"/>
        <v>0</v>
      </c>
      <c r="I10" s="144">
        <f t="shared" si="1"/>
        <v>0</v>
      </c>
      <c r="J10" s="144">
        <f t="shared" si="1"/>
        <v>0</v>
      </c>
      <c r="K10" s="144">
        <f>I10+J10</f>
        <v>0</v>
      </c>
      <c r="L10" s="144"/>
      <c r="M10" s="23">
        <v>0</v>
      </c>
    </row>
    <row r="11" spans="1:14" ht="16.2" thickBot="1" x14ac:dyDescent="0.35">
      <c r="A11" s="134">
        <v>3</v>
      </c>
      <c r="B11" s="133"/>
      <c r="C11" s="174" t="s">
        <v>133</v>
      </c>
      <c r="D11" s="201">
        <v>4</v>
      </c>
      <c r="E11" s="150">
        <v>6751</v>
      </c>
      <c r="F11" s="150">
        <v>6751</v>
      </c>
      <c r="G11" s="151">
        <f>SUM(E11-F11)</f>
        <v>0</v>
      </c>
      <c r="H11" s="152">
        <f t="shared" si="0"/>
        <v>0</v>
      </c>
      <c r="I11" s="151">
        <f t="shared" si="1"/>
        <v>0</v>
      </c>
      <c r="J11" s="151">
        <f t="shared" si="1"/>
        <v>0</v>
      </c>
      <c r="K11" s="151">
        <f>SUM(I11+J11)</f>
        <v>0</v>
      </c>
      <c r="L11" s="153">
        <v>1366.53</v>
      </c>
      <c r="M11" s="132">
        <f>SUM(K11+L11)</f>
        <v>1366.53</v>
      </c>
    </row>
    <row r="12" spans="1:14" ht="16.2" thickBot="1" x14ac:dyDescent="0.35">
      <c r="A12" s="2">
        <v>4</v>
      </c>
      <c r="B12" s="8"/>
      <c r="C12" s="174" t="s">
        <v>46</v>
      </c>
      <c r="D12" s="1">
        <v>5</v>
      </c>
      <c r="E12" s="12">
        <v>166</v>
      </c>
      <c r="F12" s="12">
        <v>166</v>
      </c>
      <c r="G12" s="12">
        <f t="shared" ref="G12:G25" si="2">E12-F12</f>
        <v>0</v>
      </c>
      <c r="H12" s="21">
        <f t="shared" si="0"/>
        <v>0</v>
      </c>
      <c r="I12" s="12">
        <f t="shared" si="1"/>
        <v>0</v>
      </c>
      <c r="J12" s="12">
        <f t="shared" si="1"/>
        <v>0</v>
      </c>
      <c r="K12" s="12">
        <f>SUM(I12+J12)</f>
        <v>0</v>
      </c>
      <c r="L12" s="12">
        <v>12.27</v>
      </c>
      <c r="M12" s="29">
        <v>12.27</v>
      </c>
    </row>
    <row r="13" spans="1:14" ht="16.2" thickBot="1" x14ac:dyDescent="0.35">
      <c r="A13" s="3">
        <v>5</v>
      </c>
      <c r="B13" s="95"/>
      <c r="C13" s="174" t="s">
        <v>47</v>
      </c>
      <c r="D13" s="1">
        <v>8</v>
      </c>
      <c r="E13" s="12">
        <v>1</v>
      </c>
      <c r="F13" s="12">
        <v>1</v>
      </c>
      <c r="G13" s="12">
        <f t="shared" si="2"/>
        <v>0</v>
      </c>
      <c r="H13" s="21">
        <f t="shared" si="0"/>
        <v>0</v>
      </c>
      <c r="I13" s="12">
        <f t="shared" si="1"/>
        <v>0</v>
      </c>
      <c r="J13" s="12">
        <f t="shared" si="1"/>
        <v>0</v>
      </c>
      <c r="K13" s="12">
        <f>SUM(I13+J13)</f>
        <v>0</v>
      </c>
      <c r="L13" s="12">
        <v>1.23</v>
      </c>
      <c r="M13" s="29">
        <v>1.23</v>
      </c>
    </row>
    <row r="14" spans="1:14" ht="16.2" thickBot="1" x14ac:dyDescent="0.35">
      <c r="A14" s="3">
        <v>6</v>
      </c>
      <c r="B14" s="95"/>
      <c r="C14" s="174"/>
      <c r="D14" s="1">
        <v>9</v>
      </c>
      <c r="E14" s="12">
        <v>4</v>
      </c>
      <c r="F14" s="12">
        <v>4</v>
      </c>
      <c r="G14" s="28">
        <f t="shared" si="2"/>
        <v>0</v>
      </c>
      <c r="H14" s="21">
        <f t="shared" si="0"/>
        <v>0</v>
      </c>
      <c r="I14" s="12">
        <f t="shared" si="1"/>
        <v>0</v>
      </c>
      <c r="J14" s="12">
        <f t="shared" si="1"/>
        <v>0</v>
      </c>
      <c r="K14" s="12">
        <v>4</v>
      </c>
      <c r="L14" s="12"/>
      <c r="M14" s="29">
        <v>0</v>
      </c>
    </row>
    <row r="15" spans="1:14" ht="16.2" thickBot="1" x14ac:dyDescent="0.35">
      <c r="A15" s="3">
        <v>7</v>
      </c>
      <c r="B15" s="95"/>
      <c r="C15" s="174" t="s">
        <v>160</v>
      </c>
      <c r="D15" s="1">
        <v>10</v>
      </c>
      <c r="E15" s="12">
        <v>1293</v>
      </c>
      <c r="F15" s="12">
        <v>1293</v>
      </c>
      <c r="G15" s="12">
        <f t="shared" si="2"/>
        <v>0</v>
      </c>
      <c r="H15" s="21">
        <f t="shared" si="0"/>
        <v>0</v>
      </c>
      <c r="I15" s="12">
        <f t="shared" si="1"/>
        <v>0</v>
      </c>
      <c r="J15" s="12">
        <f t="shared" si="1"/>
        <v>0</v>
      </c>
      <c r="K15" s="12">
        <f>SUM(I15+J15)</f>
        <v>0</v>
      </c>
      <c r="L15" s="12">
        <v>232.05</v>
      </c>
      <c r="M15" s="29">
        <f>SUM(K15+L15-B15)</f>
        <v>232.05</v>
      </c>
    </row>
    <row r="16" spans="1:14" ht="16.2" thickBot="1" x14ac:dyDescent="0.35">
      <c r="A16" s="3">
        <v>8</v>
      </c>
      <c r="B16" s="95">
        <v>61.88</v>
      </c>
      <c r="C16" s="174" t="s">
        <v>159</v>
      </c>
      <c r="D16" s="1">
        <v>12</v>
      </c>
      <c r="E16" s="12">
        <v>2602</v>
      </c>
      <c r="F16" s="12">
        <v>2601</v>
      </c>
      <c r="G16" s="12">
        <f t="shared" si="2"/>
        <v>1</v>
      </c>
      <c r="H16" s="21">
        <f t="shared" si="0"/>
        <v>8.6999999999999994E-2</v>
      </c>
      <c r="I16" s="12">
        <f t="shared" si="1"/>
        <v>5.93</v>
      </c>
      <c r="J16" s="12">
        <f t="shared" si="1"/>
        <v>0.51590999999999998</v>
      </c>
      <c r="K16" s="12">
        <f t="shared" ref="K16:K21" si="3">I16+J16</f>
        <v>6.4459099999999996</v>
      </c>
      <c r="L16" s="12"/>
      <c r="M16" s="111">
        <v>0</v>
      </c>
    </row>
    <row r="17" spans="1:14" ht="16.2" thickBot="1" x14ac:dyDescent="0.35">
      <c r="A17" s="3">
        <v>9</v>
      </c>
      <c r="B17" s="95"/>
      <c r="C17" s="174" t="s">
        <v>68</v>
      </c>
      <c r="D17" s="1">
        <v>13</v>
      </c>
      <c r="E17" s="12">
        <v>445</v>
      </c>
      <c r="F17" s="12">
        <v>445</v>
      </c>
      <c r="G17" s="12">
        <f t="shared" si="2"/>
        <v>0</v>
      </c>
      <c r="H17" s="21">
        <f t="shared" si="0"/>
        <v>0</v>
      </c>
      <c r="I17" s="12">
        <f t="shared" si="1"/>
        <v>0</v>
      </c>
      <c r="J17" s="12">
        <f t="shared" si="1"/>
        <v>0</v>
      </c>
      <c r="K17" s="12">
        <f t="shared" si="3"/>
        <v>0</v>
      </c>
      <c r="L17" s="12">
        <v>1012.01</v>
      </c>
      <c r="M17" s="29">
        <f>SUM(K17+L17)</f>
        <v>1012.01</v>
      </c>
    </row>
    <row r="18" spans="1:14" ht="16.2" thickBot="1" x14ac:dyDescent="0.35">
      <c r="A18" s="3">
        <v>10</v>
      </c>
      <c r="B18" s="95"/>
      <c r="C18" s="174" t="s">
        <v>101</v>
      </c>
      <c r="D18" s="1">
        <v>14</v>
      </c>
      <c r="E18" s="12">
        <v>965</v>
      </c>
      <c r="F18" s="12">
        <v>965</v>
      </c>
      <c r="G18" s="12">
        <f t="shared" si="2"/>
        <v>0</v>
      </c>
      <c r="H18" s="21">
        <f t="shared" si="0"/>
        <v>0</v>
      </c>
      <c r="I18" s="12">
        <f t="shared" si="1"/>
        <v>0</v>
      </c>
      <c r="J18" s="12">
        <f t="shared" si="1"/>
        <v>0</v>
      </c>
      <c r="K18" s="12">
        <f t="shared" si="3"/>
        <v>0</v>
      </c>
      <c r="L18" s="145">
        <v>122.47</v>
      </c>
      <c r="M18" s="145">
        <f>SUM(K18:L18)</f>
        <v>122.47</v>
      </c>
    </row>
    <row r="19" spans="1:14" ht="16.2" thickBot="1" x14ac:dyDescent="0.35">
      <c r="A19" s="3">
        <v>11</v>
      </c>
      <c r="B19" s="95">
        <v>36.74</v>
      </c>
      <c r="C19" s="174" t="s">
        <v>110</v>
      </c>
      <c r="D19" s="1">
        <v>15</v>
      </c>
      <c r="E19" s="12">
        <v>381</v>
      </c>
      <c r="F19" s="12">
        <v>381</v>
      </c>
      <c r="G19" s="12">
        <f t="shared" si="2"/>
        <v>0</v>
      </c>
      <c r="H19" s="21">
        <f t="shared" si="0"/>
        <v>0</v>
      </c>
      <c r="I19" s="12">
        <f t="shared" si="1"/>
        <v>0</v>
      </c>
      <c r="J19" s="12">
        <f t="shared" si="1"/>
        <v>0</v>
      </c>
      <c r="K19" s="12">
        <f t="shared" si="3"/>
        <v>0</v>
      </c>
      <c r="L19" s="145"/>
      <c r="M19" s="13">
        <v>0</v>
      </c>
    </row>
    <row r="20" spans="1:14" ht="16.2" thickBot="1" x14ac:dyDescent="0.35">
      <c r="A20" s="3">
        <v>12</v>
      </c>
      <c r="B20" s="95"/>
      <c r="C20" s="174" t="s">
        <v>111</v>
      </c>
      <c r="D20" s="1">
        <v>16</v>
      </c>
      <c r="E20" s="12">
        <v>5702</v>
      </c>
      <c r="F20" s="12">
        <v>5702</v>
      </c>
      <c r="G20" s="12">
        <f t="shared" si="2"/>
        <v>0</v>
      </c>
      <c r="H20" s="21">
        <f t="shared" si="0"/>
        <v>0</v>
      </c>
      <c r="I20" s="12">
        <f t="shared" si="1"/>
        <v>0</v>
      </c>
      <c r="J20" s="12">
        <f t="shared" si="1"/>
        <v>0</v>
      </c>
      <c r="K20" s="12">
        <f t="shared" si="3"/>
        <v>0</v>
      </c>
      <c r="L20" s="145">
        <v>841.84</v>
      </c>
      <c r="M20" s="13">
        <f>SUM(K20+L20-B20)</f>
        <v>841.84</v>
      </c>
    </row>
    <row r="21" spans="1:14" ht="16.2" thickBot="1" x14ac:dyDescent="0.35">
      <c r="A21" s="3">
        <v>13</v>
      </c>
      <c r="B21" s="95"/>
      <c r="C21" s="174" t="s">
        <v>103</v>
      </c>
      <c r="D21" s="1">
        <v>17</v>
      </c>
      <c r="E21" s="12">
        <v>321</v>
      </c>
      <c r="F21" s="12">
        <v>321</v>
      </c>
      <c r="G21" s="12">
        <f t="shared" si="2"/>
        <v>0</v>
      </c>
      <c r="H21" s="21">
        <f t="shared" si="0"/>
        <v>0</v>
      </c>
      <c r="I21" s="12">
        <f t="shared" si="1"/>
        <v>0</v>
      </c>
      <c r="J21" s="12">
        <f t="shared" si="1"/>
        <v>0</v>
      </c>
      <c r="K21" s="12">
        <f t="shared" si="3"/>
        <v>0</v>
      </c>
      <c r="L21" s="145">
        <v>122.47</v>
      </c>
      <c r="M21" s="13">
        <f>SUM(K21+L21)</f>
        <v>122.47</v>
      </c>
    </row>
    <row r="22" spans="1:14" ht="16.2" thickBot="1" x14ac:dyDescent="0.35">
      <c r="A22" s="3">
        <v>14</v>
      </c>
      <c r="B22" s="95"/>
      <c r="C22" s="174" t="s">
        <v>45</v>
      </c>
      <c r="D22" s="1">
        <v>19</v>
      </c>
      <c r="E22" s="12">
        <v>2049</v>
      </c>
      <c r="F22" s="12">
        <v>2049</v>
      </c>
      <c r="G22" s="12">
        <f t="shared" si="2"/>
        <v>0</v>
      </c>
      <c r="H22" s="21">
        <f t="shared" si="0"/>
        <v>0</v>
      </c>
      <c r="I22" s="12">
        <f t="shared" si="1"/>
        <v>0</v>
      </c>
      <c r="J22" s="12">
        <f t="shared" si="1"/>
        <v>0</v>
      </c>
      <c r="K22" s="12">
        <f>SUM(I22+J22)</f>
        <v>0</v>
      </c>
      <c r="L22" s="145">
        <v>1012.65</v>
      </c>
      <c r="M22" s="13">
        <f>SUM(K22+L22)</f>
        <v>1012.65</v>
      </c>
      <c r="N22" s="11"/>
    </row>
    <row r="23" spans="1:14" ht="16.2" thickBot="1" x14ac:dyDescent="0.35">
      <c r="A23" s="3">
        <v>15</v>
      </c>
      <c r="B23" s="95"/>
      <c r="C23" s="174" t="s">
        <v>133</v>
      </c>
      <c r="D23" s="1">
        <v>20</v>
      </c>
      <c r="E23" s="12">
        <v>1312</v>
      </c>
      <c r="F23" s="12">
        <v>1312</v>
      </c>
      <c r="G23" s="12">
        <f t="shared" si="2"/>
        <v>0</v>
      </c>
      <c r="H23" s="21">
        <f t="shared" si="0"/>
        <v>0</v>
      </c>
      <c r="I23" s="12">
        <f t="shared" si="1"/>
        <v>0</v>
      </c>
      <c r="J23" s="12">
        <f t="shared" si="1"/>
        <v>0</v>
      </c>
      <c r="K23" s="12">
        <f>I23+J23</f>
        <v>0</v>
      </c>
      <c r="L23" s="145">
        <v>863.75</v>
      </c>
      <c r="M23" s="13">
        <f>SUM(K23+L23)</f>
        <v>863.75</v>
      </c>
    </row>
    <row r="24" spans="1:14" ht="16.2" thickBot="1" x14ac:dyDescent="0.35">
      <c r="A24" s="3">
        <v>16</v>
      </c>
      <c r="B24" s="95"/>
      <c r="C24" s="174" t="s">
        <v>135</v>
      </c>
      <c r="D24" s="1">
        <v>21</v>
      </c>
      <c r="E24" s="12">
        <v>4427</v>
      </c>
      <c r="F24" s="12">
        <v>4427</v>
      </c>
      <c r="G24" s="12">
        <f t="shared" si="2"/>
        <v>0</v>
      </c>
      <c r="H24" s="21">
        <f t="shared" si="0"/>
        <v>0</v>
      </c>
      <c r="I24" s="12">
        <f t="shared" si="1"/>
        <v>0</v>
      </c>
      <c r="J24" s="12">
        <f t="shared" si="1"/>
        <v>0</v>
      </c>
      <c r="K24" s="12">
        <f>I24+J24</f>
        <v>0</v>
      </c>
      <c r="L24" s="145">
        <v>103.13</v>
      </c>
      <c r="M24" s="13">
        <v>103.13</v>
      </c>
    </row>
    <row r="25" spans="1:14" ht="16.2" thickBot="1" x14ac:dyDescent="0.35">
      <c r="A25" s="9">
        <v>17</v>
      </c>
      <c r="B25" s="96">
        <v>125.05</v>
      </c>
      <c r="C25" s="190" t="s">
        <v>136</v>
      </c>
      <c r="D25" s="207">
        <v>22</v>
      </c>
      <c r="E25" s="14">
        <v>3164</v>
      </c>
      <c r="F25" s="14">
        <v>3164</v>
      </c>
      <c r="G25" s="14">
        <f t="shared" si="2"/>
        <v>0</v>
      </c>
      <c r="H25" s="21">
        <f t="shared" si="0"/>
        <v>0</v>
      </c>
      <c r="I25" s="12">
        <f t="shared" si="1"/>
        <v>0</v>
      </c>
      <c r="J25" s="14">
        <f t="shared" si="1"/>
        <v>0</v>
      </c>
      <c r="K25" s="14">
        <f>I25+J25</f>
        <v>0</v>
      </c>
      <c r="L25" s="15"/>
      <c r="M25" s="144">
        <v>0</v>
      </c>
    </row>
    <row r="26" spans="1:14" ht="16.2" thickBot="1" x14ac:dyDescent="0.35">
      <c r="A26" s="261" t="s">
        <v>98</v>
      </c>
      <c r="B26" s="262"/>
      <c r="C26" s="262"/>
      <c r="D26" s="262"/>
      <c r="E26" s="262"/>
      <c r="F26" s="263"/>
      <c r="G26" s="72">
        <f t="shared" ref="G26:M26" si="4">SUM(G9:G25)</f>
        <v>90</v>
      </c>
      <c r="H26" s="79">
        <f t="shared" si="4"/>
        <v>7.8299999999999992</v>
      </c>
      <c r="I26" s="70">
        <f t="shared" si="4"/>
        <v>533.69999999999993</v>
      </c>
      <c r="J26" s="72">
        <f t="shared" si="4"/>
        <v>46.431899999999992</v>
      </c>
      <c r="K26" s="72">
        <f t="shared" si="4"/>
        <v>584.13189999999997</v>
      </c>
      <c r="L26" s="72">
        <f t="shared" si="4"/>
        <v>6889.34</v>
      </c>
      <c r="M26" s="72">
        <f t="shared" si="4"/>
        <v>7463.025990000001</v>
      </c>
    </row>
    <row r="27" spans="1:14" ht="15.6" x14ac:dyDescent="0.3">
      <c r="A27" s="198"/>
      <c r="B27" s="198"/>
      <c r="C27" s="198"/>
      <c r="D27" s="198"/>
      <c r="E27" s="198"/>
      <c r="F27" s="215"/>
      <c r="G27" s="198"/>
      <c r="H27" s="198"/>
      <c r="I27" s="198"/>
      <c r="J27" s="198"/>
      <c r="K27" s="198"/>
      <c r="L27" s="198"/>
      <c r="M27" s="198"/>
    </row>
    <row r="28" spans="1:14" ht="21" thickBot="1" x14ac:dyDescent="0.4">
      <c r="A28" s="264" t="s">
        <v>24</v>
      </c>
      <c r="B28" s="264"/>
      <c r="C28" s="264"/>
      <c r="D28" s="264"/>
      <c r="E28" s="264"/>
      <c r="F28" s="214"/>
      <c r="G28" s="199"/>
      <c r="H28" s="199"/>
      <c r="I28" s="199"/>
      <c r="J28" s="199"/>
      <c r="K28" s="199"/>
      <c r="L28" s="199"/>
      <c r="M28" s="200"/>
    </row>
    <row r="29" spans="1:14" ht="16.2" thickBot="1" x14ac:dyDescent="0.35">
      <c r="A29" s="77">
        <v>17</v>
      </c>
      <c r="B29" s="116">
        <v>334.54</v>
      </c>
      <c r="C29" s="171" t="s">
        <v>161</v>
      </c>
      <c r="D29" s="201">
        <v>25</v>
      </c>
      <c r="E29" s="112">
        <v>2894</v>
      </c>
      <c r="F29" s="112">
        <v>2881</v>
      </c>
      <c r="G29" s="29">
        <f>E29-F29</f>
        <v>13</v>
      </c>
      <c r="H29" s="66">
        <f t="shared" ref="H29:H53" si="5">SUM(G29*8.7/100)</f>
        <v>1.131</v>
      </c>
      <c r="I29" s="29">
        <f t="shared" ref="I29:J48" si="6">SUM(G29*5.93)</f>
        <v>77.09</v>
      </c>
      <c r="J29" s="29">
        <f t="shared" si="6"/>
        <v>6.7068300000000001</v>
      </c>
      <c r="K29" s="29">
        <f>I29+J29</f>
        <v>83.79683</v>
      </c>
      <c r="L29" s="29"/>
      <c r="M29" s="107">
        <v>0</v>
      </c>
    </row>
    <row r="30" spans="1:14" ht="16.2" thickBot="1" x14ac:dyDescent="0.35">
      <c r="A30" s="3">
        <v>18</v>
      </c>
      <c r="B30" s="105">
        <v>30.3</v>
      </c>
      <c r="C30" s="174" t="s">
        <v>137</v>
      </c>
      <c r="D30" s="201">
        <v>26</v>
      </c>
      <c r="E30" s="13">
        <v>2926</v>
      </c>
      <c r="F30" s="13">
        <v>2921</v>
      </c>
      <c r="G30" s="154">
        <f>E30-F30</f>
        <v>5</v>
      </c>
      <c r="H30" s="155">
        <f t="shared" si="5"/>
        <v>0.435</v>
      </c>
      <c r="I30" s="36">
        <f t="shared" si="6"/>
        <v>29.65</v>
      </c>
      <c r="J30" s="36">
        <f t="shared" si="6"/>
        <v>2.5795499999999998</v>
      </c>
      <c r="K30" s="36">
        <f>SUM(I30+J30)</f>
        <v>32.229549999999996</v>
      </c>
      <c r="L30" s="156"/>
      <c r="M30" s="107">
        <v>0</v>
      </c>
    </row>
    <row r="31" spans="1:14" ht="16.2" thickBot="1" x14ac:dyDescent="0.35">
      <c r="A31" s="3">
        <v>19</v>
      </c>
      <c r="B31" s="8"/>
      <c r="C31" s="174" t="s">
        <v>162</v>
      </c>
      <c r="D31" s="93" t="s">
        <v>43</v>
      </c>
      <c r="E31" s="12">
        <v>2502</v>
      </c>
      <c r="F31" s="12">
        <v>2502</v>
      </c>
      <c r="G31" s="12">
        <f>E31-F31</f>
        <v>0</v>
      </c>
      <c r="H31" s="21">
        <f t="shared" si="5"/>
        <v>0</v>
      </c>
      <c r="I31" s="12">
        <f t="shared" si="6"/>
        <v>0</v>
      </c>
      <c r="J31" s="12">
        <f t="shared" si="6"/>
        <v>0</v>
      </c>
      <c r="K31" s="12">
        <f>I31+J31</f>
        <v>0</v>
      </c>
      <c r="L31" s="145">
        <v>591.09</v>
      </c>
      <c r="M31" s="13">
        <f>SUM(K31+L31)</f>
        <v>591.09</v>
      </c>
    </row>
    <row r="32" spans="1:14" ht="16.2" thickBot="1" x14ac:dyDescent="0.35">
      <c r="A32" s="3">
        <v>20</v>
      </c>
      <c r="B32" s="105">
        <v>7.09</v>
      </c>
      <c r="C32" s="174" t="s">
        <v>162</v>
      </c>
      <c r="D32" s="201">
        <v>27</v>
      </c>
      <c r="E32" s="112">
        <v>4745</v>
      </c>
      <c r="F32" s="112">
        <v>4710</v>
      </c>
      <c r="G32" s="148">
        <f>E32-F32</f>
        <v>35</v>
      </c>
      <c r="H32" s="149">
        <f t="shared" si="5"/>
        <v>3.0449999999999999</v>
      </c>
      <c r="I32" s="148">
        <f t="shared" si="6"/>
        <v>207.54999999999998</v>
      </c>
      <c r="J32" s="148">
        <f t="shared" si="6"/>
        <v>18.056849999999997</v>
      </c>
      <c r="K32" s="148">
        <f t="shared" ref="K32:K53" si="7">I32+J32</f>
        <v>225.60684999999998</v>
      </c>
      <c r="L32" s="148"/>
      <c r="M32" s="107">
        <f>SUM(K32+L32-B32)</f>
        <v>218.51684999999998</v>
      </c>
    </row>
    <row r="33" spans="1:13" ht="16.2" thickBot="1" x14ac:dyDescent="0.35">
      <c r="A33" s="3">
        <v>21</v>
      </c>
      <c r="B33" s="135"/>
      <c r="C33" s="174" t="s">
        <v>103</v>
      </c>
      <c r="D33" s="201">
        <v>28</v>
      </c>
      <c r="E33" s="13">
        <v>3021</v>
      </c>
      <c r="F33" s="13">
        <v>2970</v>
      </c>
      <c r="G33" s="12">
        <f t="shared" ref="G33:G53" si="8">E33-F33</f>
        <v>51</v>
      </c>
      <c r="H33" s="21">
        <f t="shared" si="5"/>
        <v>4.4370000000000003</v>
      </c>
      <c r="I33" s="12">
        <f t="shared" si="6"/>
        <v>302.43</v>
      </c>
      <c r="J33" s="12">
        <f t="shared" si="6"/>
        <v>26.311409999999999</v>
      </c>
      <c r="K33" s="12">
        <f t="shared" si="7"/>
        <v>328.74141000000003</v>
      </c>
      <c r="L33" s="145">
        <v>1785.52</v>
      </c>
      <c r="M33" s="13">
        <f>SUM(K33:L33)</f>
        <v>2114.2614100000001</v>
      </c>
    </row>
    <row r="34" spans="1:13" ht="16.2" thickBot="1" x14ac:dyDescent="0.35">
      <c r="A34" s="3">
        <v>22</v>
      </c>
      <c r="B34" s="95"/>
      <c r="C34" s="174" t="s">
        <v>112</v>
      </c>
      <c r="D34" s="201">
        <v>29</v>
      </c>
      <c r="E34" s="13">
        <v>2294</v>
      </c>
      <c r="F34" s="13">
        <v>2281</v>
      </c>
      <c r="G34" s="12">
        <f t="shared" si="8"/>
        <v>13</v>
      </c>
      <c r="H34" s="21">
        <f t="shared" si="5"/>
        <v>1.131</v>
      </c>
      <c r="I34" s="12">
        <f t="shared" si="6"/>
        <v>77.09</v>
      </c>
      <c r="J34" s="12">
        <f t="shared" si="6"/>
        <v>6.7068300000000001</v>
      </c>
      <c r="K34" s="12">
        <f t="shared" si="7"/>
        <v>83.79683</v>
      </c>
      <c r="L34" s="145">
        <v>115.38</v>
      </c>
      <c r="M34" s="13">
        <f>SUM(K34+L34)</f>
        <v>199.17683</v>
      </c>
    </row>
    <row r="35" spans="1:13" ht="16.2" thickBot="1" x14ac:dyDescent="0.35">
      <c r="A35" s="3">
        <v>23</v>
      </c>
      <c r="B35" s="95"/>
      <c r="C35" s="174" t="s">
        <v>78</v>
      </c>
      <c r="D35" s="201">
        <v>30</v>
      </c>
      <c r="E35" s="13">
        <v>1385</v>
      </c>
      <c r="F35" s="13">
        <v>1385</v>
      </c>
      <c r="G35" s="12">
        <f t="shared" si="8"/>
        <v>0</v>
      </c>
      <c r="H35" s="21">
        <f t="shared" si="5"/>
        <v>0</v>
      </c>
      <c r="I35" s="12">
        <f t="shared" si="6"/>
        <v>0</v>
      </c>
      <c r="J35" s="12">
        <f t="shared" si="6"/>
        <v>0</v>
      </c>
      <c r="K35" s="12">
        <f t="shared" si="7"/>
        <v>0</v>
      </c>
      <c r="L35" s="145">
        <v>6097.83</v>
      </c>
      <c r="M35" s="13">
        <f t="shared" ref="M35:M41" si="9">SUM(K35+L35)</f>
        <v>6097.83</v>
      </c>
    </row>
    <row r="36" spans="1:13" ht="16.2" thickBot="1" x14ac:dyDescent="0.35">
      <c r="A36" s="3">
        <v>24</v>
      </c>
      <c r="B36" s="95">
        <v>535.01</v>
      </c>
      <c r="C36" s="174" t="s">
        <v>136</v>
      </c>
      <c r="D36" s="201">
        <v>31</v>
      </c>
      <c r="E36" s="13">
        <v>6396</v>
      </c>
      <c r="F36" s="13">
        <v>6396</v>
      </c>
      <c r="G36" s="12">
        <f t="shared" si="8"/>
        <v>0</v>
      </c>
      <c r="H36" s="21">
        <f t="shared" si="5"/>
        <v>0</v>
      </c>
      <c r="I36" s="12">
        <f t="shared" si="6"/>
        <v>0</v>
      </c>
      <c r="J36" s="12">
        <f t="shared" si="6"/>
        <v>0</v>
      </c>
      <c r="K36" s="12">
        <f t="shared" si="7"/>
        <v>0</v>
      </c>
      <c r="L36" s="145"/>
      <c r="M36" s="13">
        <v>0</v>
      </c>
    </row>
    <row r="37" spans="1:13" ht="16.2" thickBot="1" x14ac:dyDescent="0.35">
      <c r="A37" s="3">
        <v>25</v>
      </c>
      <c r="B37" s="95"/>
      <c r="C37" s="174" t="s">
        <v>73</v>
      </c>
      <c r="D37" s="201">
        <v>33</v>
      </c>
      <c r="E37" s="13">
        <v>733</v>
      </c>
      <c r="F37" s="13">
        <v>733</v>
      </c>
      <c r="G37" s="12">
        <f t="shared" si="8"/>
        <v>0</v>
      </c>
      <c r="H37" s="21">
        <f t="shared" si="5"/>
        <v>0</v>
      </c>
      <c r="I37" s="12">
        <f t="shared" si="6"/>
        <v>0</v>
      </c>
      <c r="J37" s="12">
        <f t="shared" si="6"/>
        <v>0</v>
      </c>
      <c r="K37" s="12">
        <f t="shared" si="7"/>
        <v>0</v>
      </c>
      <c r="L37" s="145">
        <v>1953.11</v>
      </c>
      <c r="M37" s="13">
        <f t="shared" si="9"/>
        <v>1953.11</v>
      </c>
    </row>
    <row r="38" spans="1:13" ht="16.2" thickBot="1" x14ac:dyDescent="0.35">
      <c r="A38" s="3">
        <v>26</v>
      </c>
      <c r="B38" s="95"/>
      <c r="C38" s="174" t="s">
        <v>134</v>
      </c>
      <c r="D38" s="201">
        <v>35</v>
      </c>
      <c r="E38" s="13">
        <v>39968</v>
      </c>
      <c r="F38" s="13">
        <v>39419</v>
      </c>
      <c r="G38" s="12">
        <f t="shared" si="8"/>
        <v>549</v>
      </c>
      <c r="H38" s="21">
        <f t="shared" si="5"/>
        <v>47.762999999999991</v>
      </c>
      <c r="I38" s="12">
        <f t="shared" si="6"/>
        <v>3255.5699999999997</v>
      </c>
      <c r="J38" s="12">
        <f t="shared" si="6"/>
        <v>283.23458999999991</v>
      </c>
      <c r="K38" s="12">
        <f t="shared" si="7"/>
        <v>3538.8045899999997</v>
      </c>
      <c r="L38" s="145">
        <v>1940.22</v>
      </c>
      <c r="M38" s="13">
        <f>SUM(K38+L38-B38)</f>
        <v>5479.02459</v>
      </c>
    </row>
    <row r="39" spans="1:13" ht="16.2" thickBot="1" x14ac:dyDescent="0.35">
      <c r="A39" s="3">
        <v>27</v>
      </c>
      <c r="B39" s="95">
        <v>31.58</v>
      </c>
      <c r="C39" s="174" t="s">
        <v>163</v>
      </c>
      <c r="D39" s="201">
        <v>37</v>
      </c>
      <c r="E39" s="13">
        <v>9331</v>
      </c>
      <c r="F39" s="13">
        <v>8872</v>
      </c>
      <c r="G39" s="12">
        <f t="shared" si="8"/>
        <v>459</v>
      </c>
      <c r="H39" s="21">
        <f t="shared" si="5"/>
        <v>39.933</v>
      </c>
      <c r="I39" s="12">
        <f t="shared" si="6"/>
        <v>2721.87</v>
      </c>
      <c r="J39" s="12">
        <f t="shared" si="6"/>
        <v>236.80268999999998</v>
      </c>
      <c r="K39" s="12">
        <f t="shared" si="7"/>
        <v>2958.6726899999999</v>
      </c>
      <c r="L39" s="145"/>
      <c r="M39" s="13">
        <f>SUM(K39+L39-B39)</f>
        <v>2927.0926899999999</v>
      </c>
    </row>
    <row r="40" spans="1:13" ht="16.2" thickBot="1" x14ac:dyDescent="0.35">
      <c r="A40" s="3">
        <v>28</v>
      </c>
      <c r="B40" s="95"/>
      <c r="C40" s="174" t="s">
        <v>104</v>
      </c>
      <c r="D40" s="201">
        <v>38</v>
      </c>
      <c r="E40" s="13">
        <v>1424</v>
      </c>
      <c r="F40" s="13">
        <v>1344</v>
      </c>
      <c r="G40" s="12">
        <f t="shared" si="8"/>
        <v>80</v>
      </c>
      <c r="H40" s="21">
        <f t="shared" si="5"/>
        <v>6.96</v>
      </c>
      <c r="I40" s="12">
        <f t="shared" si="6"/>
        <v>474.4</v>
      </c>
      <c r="J40" s="12">
        <f t="shared" si="6"/>
        <v>41.272799999999997</v>
      </c>
      <c r="K40" s="12">
        <f t="shared" si="7"/>
        <v>515.67279999999994</v>
      </c>
      <c r="L40" s="145">
        <v>2209.66</v>
      </c>
      <c r="M40" s="13">
        <f t="shared" si="9"/>
        <v>2725.3327999999997</v>
      </c>
    </row>
    <row r="41" spans="1:13" ht="16.2" thickBot="1" x14ac:dyDescent="0.35">
      <c r="A41" s="3">
        <v>29</v>
      </c>
      <c r="B41" s="95"/>
      <c r="C41" s="174" t="s">
        <v>113</v>
      </c>
      <c r="D41" s="201" t="s">
        <v>2</v>
      </c>
      <c r="E41" s="13">
        <v>744</v>
      </c>
      <c r="F41" s="13">
        <v>742</v>
      </c>
      <c r="G41" s="12">
        <f t="shared" si="8"/>
        <v>2</v>
      </c>
      <c r="H41" s="21">
        <f t="shared" si="5"/>
        <v>0.17399999999999999</v>
      </c>
      <c r="I41" s="14">
        <f t="shared" si="6"/>
        <v>11.86</v>
      </c>
      <c r="J41" s="12">
        <f t="shared" si="6"/>
        <v>1.03182</v>
      </c>
      <c r="K41" s="12">
        <f t="shared" si="7"/>
        <v>12.891819999999999</v>
      </c>
      <c r="L41" s="145">
        <v>373.86</v>
      </c>
      <c r="M41" s="13">
        <f t="shared" si="9"/>
        <v>386.75182000000001</v>
      </c>
    </row>
    <row r="42" spans="1:13" ht="16.2" thickBot="1" x14ac:dyDescent="0.35">
      <c r="A42" s="3">
        <v>30</v>
      </c>
      <c r="B42" s="95">
        <v>1.45</v>
      </c>
      <c r="C42" s="174" t="s">
        <v>114</v>
      </c>
      <c r="D42" s="201">
        <v>41</v>
      </c>
      <c r="E42" s="13">
        <v>1154</v>
      </c>
      <c r="F42" s="13">
        <v>1153</v>
      </c>
      <c r="G42" s="12">
        <f t="shared" si="8"/>
        <v>1</v>
      </c>
      <c r="H42" s="21">
        <f t="shared" si="5"/>
        <v>8.6999999999999994E-2</v>
      </c>
      <c r="I42" s="29">
        <f t="shared" si="6"/>
        <v>5.93</v>
      </c>
      <c r="J42" s="28">
        <f t="shared" si="6"/>
        <v>0.51590999999999998</v>
      </c>
      <c r="K42" s="12">
        <f t="shared" si="7"/>
        <v>6.4459099999999996</v>
      </c>
      <c r="L42" s="145"/>
      <c r="M42" s="13">
        <v>5</v>
      </c>
    </row>
    <row r="43" spans="1:13" ht="16.2" thickBot="1" x14ac:dyDescent="0.35">
      <c r="A43" s="3">
        <v>31</v>
      </c>
      <c r="B43" s="95"/>
      <c r="C43" s="174" t="s">
        <v>115</v>
      </c>
      <c r="D43" s="201" t="s">
        <v>3</v>
      </c>
      <c r="E43" s="13">
        <v>2036</v>
      </c>
      <c r="F43" s="13">
        <v>2033</v>
      </c>
      <c r="G43" s="12">
        <f t="shared" si="8"/>
        <v>3</v>
      </c>
      <c r="H43" s="22">
        <f t="shared" si="5"/>
        <v>0.26099999999999995</v>
      </c>
      <c r="I43" s="29">
        <f t="shared" si="6"/>
        <v>17.79</v>
      </c>
      <c r="J43" s="28">
        <f t="shared" si="6"/>
        <v>1.5477299999999996</v>
      </c>
      <c r="K43" s="12">
        <f t="shared" si="7"/>
        <v>19.337730000000001</v>
      </c>
      <c r="L43" s="145"/>
      <c r="M43" s="13">
        <v>94.94</v>
      </c>
    </row>
    <row r="44" spans="1:13" ht="16.2" thickBot="1" x14ac:dyDescent="0.35">
      <c r="A44" s="4">
        <v>32</v>
      </c>
      <c r="B44" s="97"/>
      <c r="C44" s="197" t="s">
        <v>164</v>
      </c>
      <c r="D44" s="56" t="s">
        <v>4</v>
      </c>
      <c r="E44" s="32">
        <v>18992</v>
      </c>
      <c r="F44" s="32">
        <v>18898</v>
      </c>
      <c r="G44" s="31">
        <f t="shared" si="8"/>
        <v>94</v>
      </c>
      <c r="H44" s="66">
        <f t="shared" si="5"/>
        <v>8.177999999999999</v>
      </c>
      <c r="I44" s="41">
        <f t="shared" si="6"/>
        <v>557.41999999999996</v>
      </c>
      <c r="J44" s="33">
        <f t="shared" si="6"/>
        <v>48.495539999999991</v>
      </c>
      <c r="K44" s="34">
        <f t="shared" si="7"/>
        <v>605.91553999999996</v>
      </c>
      <c r="L44" s="145">
        <v>19.98</v>
      </c>
      <c r="M44" s="13">
        <f>SUM(K44+L44)</f>
        <v>625.89553999999998</v>
      </c>
    </row>
    <row r="45" spans="1:13" ht="16.2" thickBot="1" x14ac:dyDescent="0.35">
      <c r="A45" s="5">
        <v>33</v>
      </c>
      <c r="B45" s="98"/>
      <c r="C45" s="195" t="s">
        <v>139</v>
      </c>
      <c r="D45" s="57">
        <v>46</v>
      </c>
      <c r="E45" s="36">
        <v>2871</v>
      </c>
      <c r="F45" s="36">
        <v>2869</v>
      </c>
      <c r="G45" s="35">
        <f t="shared" si="8"/>
        <v>2</v>
      </c>
      <c r="H45" s="113">
        <f t="shared" si="5"/>
        <v>0.17399999999999999</v>
      </c>
      <c r="I45" s="29">
        <f t="shared" si="6"/>
        <v>11.86</v>
      </c>
      <c r="J45" s="35">
        <f t="shared" si="6"/>
        <v>1.03182</v>
      </c>
      <c r="K45" s="25">
        <f t="shared" si="7"/>
        <v>12.891819999999999</v>
      </c>
      <c r="L45" s="145">
        <v>644.59</v>
      </c>
      <c r="M45" s="13">
        <f>SUM(K45+L45)</f>
        <v>657.48182000000008</v>
      </c>
    </row>
    <row r="46" spans="1:13" ht="16.2" thickBot="1" x14ac:dyDescent="0.35">
      <c r="A46" s="3">
        <v>34</v>
      </c>
      <c r="B46" s="95"/>
      <c r="C46" s="196" t="s">
        <v>164</v>
      </c>
      <c r="D46" s="58" t="s">
        <v>5</v>
      </c>
      <c r="E46" s="37">
        <v>1306</v>
      </c>
      <c r="F46" s="37">
        <v>1305</v>
      </c>
      <c r="G46" s="12">
        <f t="shared" si="8"/>
        <v>1</v>
      </c>
      <c r="H46" s="114">
        <f t="shared" si="5"/>
        <v>8.6999999999999994E-2</v>
      </c>
      <c r="I46" s="28">
        <f t="shared" si="6"/>
        <v>5.93</v>
      </c>
      <c r="J46" s="24">
        <f t="shared" si="6"/>
        <v>0.51590999999999998</v>
      </c>
      <c r="K46" s="25">
        <f t="shared" si="7"/>
        <v>6.4459099999999996</v>
      </c>
      <c r="L46" s="145"/>
      <c r="M46" s="13">
        <f>SUM(K46+L46)</f>
        <v>6.4459099999999996</v>
      </c>
    </row>
    <row r="47" spans="1:13" ht="16.2" thickBot="1" x14ac:dyDescent="0.35">
      <c r="A47" s="3">
        <v>35</v>
      </c>
      <c r="B47" s="95"/>
      <c r="C47" s="174" t="s">
        <v>164</v>
      </c>
      <c r="D47" s="142">
        <v>49</v>
      </c>
      <c r="E47" s="145">
        <v>907</v>
      </c>
      <c r="F47" s="145">
        <v>904</v>
      </c>
      <c r="G47" s="112">
        <f t="shared" si="8"/>
        <v>3</v>
      </c>
      <c r="H47" s="115">
        <f t="shared" si="5"/>
        <v>0.26099999999999995</v>
      </c>
      <c r="I47" s="28">
        <f t="shared" si="6"/>
        <v>17.79</v>
      </c>
      <c r="J47" s="24">
        <f t="shared" si="6"/>
        <v>1.5477299999999996</v>
      </c>
      <c r="K47" s="25">
        <f t="shared" si="7"/>
        <v>19.337730000000001</v>
      </c>
      <c r="L47" s="145">
        <v>2296.6799999999998</v>
      </c>
      <c r="M47" s="13">
        <f>SUM(K47+L47)</f>
        <v>2316.01773</v>
      </c>
    </row>
    <row r="48" spans="1:13" ht="16.2" thickBot="1" x14ac:dyDescent="0.35">
      <c r="A48" s="3">
        <v>36</v>
      </c>
      <c r="B48" s="105">
        <v>1168</v>
      </c>
      <c r="C48" s="174" t="s">
        <v>83</v>
      </c>
      <c r="D48" s="201" t="s">
        <v>6</v>
      </c>
      <c r="E48" s="13">
        <v>1110</v>
      </c>
      <c r="F48" s="13">
        <v>1106</v>
      </c>
      <c r="G48" s="12">
        <f t="shared" si="8"/>
        <v>4</v>
      </c>
      <c r="H48" s="21">
        <f t="shared" si="5"/>
        <v>0.34799999999999998</v>
      </c>
      <c r="I48" s="12">
        <f t="shared" si="6"/>
        <v>23.72</v>
      </c>
      <c r="J48" s="24">
        <f t="shared" si="6"/>
        <v>2.0636399999999999</v>
      </c>
      <c r="K48" s="25">
        <f t="shared" si="7"/>
        <v>25.783639999999998</v>
      </c>
      <c r="L48" s="145"/>
      <c r="M48" s="13">
        <v>0</v>
      </c>
    </row>
    <row r="49" spans="1:14" ht="16.2" thickBot="1" x14ac:dyDescent="0.35">
      <c r="A49" s="3">
        <v>37</v>
      </c>
      <c r="B49" s="95"/>
      <c r="C49" s="174" t="s">
        <v>116</v>
      </c>
      <c r="D49" s="201" t="s">
        <v>7</v>
      </c>
      <c r="E49" s="13">
        <v>4028</v>
      </c>
      <c r="F49" s="13">
        <v>4022</v>
      </c>
      <c r="G49" s="12">
        <f t="shared" si="8"/>
        <v>6</v>
      </c>
      <c r="H49" s="21">
        <f t="shared" si="5"/>
        <v>0.52199999999999991</v>
      </c>
      <c r="I49" s="12">
        <f>SUM(G49*5.93)</f>
        <v>35.58</v>
      </c>
      <c r="J49" s="24">
        <f>SUM(H49*5-3)</f>
        <v>-0.39000000000000057</v>
      </c>
      <c r="K49" s="25">
        <f t="shared" si="7"/>
        <v>35.19</v>
      </c>
      <c r="L49" s="145">
        <v>3.49</v>
      </c>
      <c r="M49" s="13">
        <v>38.68</v>
      </c>
    </row>
    <row r="50" spans="1:14" ht="16.2" thickBot="1" x14ac:dyDescent="0.35">
      <c r="A50" s="3">
        <v>38</v>
      </c>
      <c r="B50" s="95"/>
      <c r="C50" s="174" t="s">
        <v>104</v>
      </c>
      <c r="D50" s="201" t="s">
        <v>8</v>
      </c>
      <c r="E50" s="13">
        <v>2109</v>
      </c>
      <c r="F50" s="13">
        <v>2099</v>
      </c>
      <c r="G50" s="12">
        <f t="shared" si="8"/>
        <v>10</v>
      </c>
      <c r="H50" s="21">
        <f t="shared" si="5"/>
        <v>0.87</v>
      </c>
      <c r="I50" s="12">
        <f>SUM(G50*5.93)</f>
        <v>59.3</v>
      </c>
      <c r="J50" s="12">
        <f>SUM(H50*5.93)</f>
        <v>5.1590999999999996</v>
      </c>
      <c r="K50" s="12">
        <f t="shared" si="7"/>
        <v>64.459099999999992</v>
      </c>
      <c r="L50" s="145">
        <v>1062.93</v>
      </c>
      <c r="M50" s="13">
        <v>1127.3900000000001</v>
      </c>
      <c r="N50" s="11"/>
    </row>
    <row r="51" spans="1:14" ht="16.2" thickBot="1" x14ac:dyDescent="0.35">
      <c r="A51" s="3">
        <v>39</v>
      </c>
      <c r="B51" s="95"/>
      <c r="C51" s="174" t="s">
        <v>161</v>
      </c>
      <c r="D51" s="201">
        <v>56</v>
      </c>
      <c r="E51" s="13">
        <v>9350</v>
      </c>
      <c r="F51" s="13">
        <v>9324</v>
      </c>
      <c r="G51" s="12">
        <f t="shared" si="8"/>
        <v>26</v>
      </c>
      <c r="H51" s="21">
        <f t="shared" si="5"/>
        <v>2.262</v>
      </c>
      <c r="I51" s="12">
        <f>SUM(G51*5.93)</f>
        <v>154.18</v>
      </c>
      <c r="J51" s="12">
        <f>SUM(H51*5.93)</f>
        <v>13.41366</v>
      </c>
      <c r="K51" s="12">
        <f t="shared" si="7"/>
        <v>167.59366</v>
      </c>
      <c r="L51" s="145"/>
      <c r="M51" s="13">
        <v>167.59</v>
      </c>
    </row>
    <row r="52" spans="1:14" ht="16.2" thickBot="1" x14ac:dyDescent="0.35">
      <c r="A52" s="3">
        <v>40</v>
      </c>
      <c r="B52" s="216" t="s">
        <v>165</v>
      </c>
      <c r="C52" s="174" t="s">
        <v>161</v>
      </c>
      <c r="D52" s="201">
        <v>60</v>
      </c>
      <c r="E52" s="13">
        <v>3768</v>
      </c>
      <c r="F52" s="13">
        <v>3762</v>
      </c>
      <c r="G52" s="12">
        <f t="shared" si="8"/>
        <v>6</v>
      </c>
      <c r="H52" s="21">
        <f t="shared" si="5"/>
        <v>0.52199999999999991</v>
      </c>
      <c r="I52" s="12">
        <f>SUM(G52*5.93)</f>
        <v>35.58</v>
      </c>
      <c r="J52" s="12">
        <f>SUM(H52*5.93)</f>
        <v>3.0954599999999992</v>
      </c>
      <c r="K52" s="12">
        <f t="shared" si="7"/>
        <v>38.675460000000001</v>
      </c>
      <c r="L52" s="145"/>
      <c r="M52" s="13">
        <v>0</v>
      </c>
    </row>
    <row r="53" spans="1:14" ht="16.2" thickBot="1" x14ac:dyDescent="0.35">
      <c r="A53" s="9">
        <v>41</v>
      </c>
      <c r="B53" s="136">
        <v>208.85</v>
      </c>
      <c r="C53" s="190" t="s">
        <v>80</v>
      </c>
      <c r="D53" s="205">
        <v>61</v>
      </c>
      <c r="E53" s="144">
        <v>1596</v>
      </c>
      <c r="F53" s="144">
        <v>1591</v>
      </c>
      <c r="G53" s="14">
        <f t="shared" si="8"/>
        <v>5</v>
      </c>
      <c r="H53" s="21">
        <f t="shared" si="5"/>
        <v>0.435</v>
      </c>
      <c r="I53" s="12">
        <f>SUM(G53*5.93)</f>
        <v>29.65</v>
      </c>
      <c r="J53" s="14">
        <f>SUM(H53*5.93)</f>
        <v>2.5795499999999998</v>
      </c>
      <c r="K53" s="14">
        <f t="shared" si="7"/>
        <v>32.229549999999996</v>
      </c>
      <c r="L53" s="15"/>
      <c r="M53" s="144">
        <v>0</v>
      </c>
    </row>
    <row r="54" spans="1:14" ht="16.2" thickBot="1" x14ac:dyDescent="0.35">
      <c r="A54" s="243" t="s">
        <v>99</v>
      </c>
      <c r="B54" s="269"/>
      <c r="C54" s="269"/>
      <c r="D54" s="269"/>
      <c r="E54" s="269"/>
      <c r="F54" s="270"/>
      <c r="G54" s="72">
        <f t="shared" ref="G54:M54" si="10">SUM(G29:G53)</f>
        <v>1368</v>
      </c>
      <c r="H54" s="73">
        <f t="shared" si="10"/>
        <v>119.01600000000002</v>
      </c>
      <c r="I54" s="70">
        <f t="shared" si="10"/>
        <v>8112.24</v>
      </c>
      <c r="J54" s="72">
        <f t="shared" si="10"/>
        <v>702.27941999999985</v>
      </c>
      <c r="K54" s="72">
        <f t="shared" si="10"/>
        <v>8814.5194200000024</v>
      </c>
      <c r="L54" s="72">
        <f t="shared" si="10"/>
        <v>19094.34</v>
      </c>
      <c r="M54" s="72">
        <f t="shared" si="10"/>
        <v>27731.627990000001</v>
      </c>
    </row>
    <row r="55" spans="1:14" ht="20.399999999999999" x14ac:dyDescent="0.3">
      <c r="A55" s="241" t="s">
        <v>25</v>
      </c>
      <c r="B55" s="242"/>
      <c r="C55" s="242"/>
      <c r="D55" s="242"/>
      <c r="E55" s="242"/>
      <c r="F55" s="242"/>
      <c r="G55" s="192"/>
      <c r="H55" s="192"/>
      <c r="I55" s="192"/>
      <c r="J55" s="192"/>
      <c r="K55" s="192"/>
      <c r="L55" s="192"/>
      <c r="M55" s="193"/>
    </row>
    <row r="56" spans="1:14" ht="16.2" thickBot="1" x14ac:dyDescent="0.35">
      <c r="A56" s="3">
        <v>42</v>
      </c>
      <c r="B56" s="133"/>
      <c r="C56" s="189" t="s">
        <v>140</v>
      </c>
      <c r="D56" s="78">
        <v>65</v>
      </c>
      <c r="E56" s="64">
        <v>10779</v>
      </c>
      <c r="F56" s="64">
        <v>10779</v>
      </c>
      <c r="G56" s="74">
        <f t="shared" ref="G56:G74" si="11">E56-F56</f>
        <v>0</v>
      </c>
      <c r="H56" s="67">
        <f t="shared" ref="H56:H74" si="12">SUM(G56*8.7/100)</f>
        <v>0</v>
      </c>
      <c r="I56" s="74">
        <f t="shared" ref="I56:J74" si="13">SUM(G56*5.93)</f>
        <v>0</v>
      </c>
      <c r="J56" s="74">
        <f t="shared" si="13"/>
        <v>0</v>
      </c>
      <c r="K56" s="74">
        <f t="shared" ref="K56:K74" si="14">I56+J56</f>
        <v>0</v>
      </c>
      <c r="L56" s="64">
        <v>1961.49</v>
      </c>
      <c r="M56" s="64">
        <f>SUM(K56+L56)</f>
        <v>1961.49</v>
      </c>
    </row>
    <row r="57" spans="1:14" ht="16.2" thickBot="1" x14ac:dyDescent="0.35">
      <c r="A57" s="3">
        <v>43</v>
      </c>
      <c r="B57" s="105">
        <v>429.26</v>
      </c>
      <c r="C57" s="174" t="s">
        <v>85</v>
      </c>
      <c r="D57" s="201">
        <v>69</v>
      </c>
      <c r="E57" s="13">
        <v>306</v>
      </c>
      <c r="F57" s="13">
        <v>305</v>
      </c>
      <c r="G57" s="12">
        <f t="shared" si="11"/>
        <v>1</v>
      </c>
      <c r="H57" s="21">
        <f t="shared" si="12"/>
        <v>8.6999999999999994E-2</v>
      </c>
      <c r="I57" s="12">
        <f t="shared" si="13"/>
        <v>5.93</v>
      </c>
      <c r="J57" s="12">
        <f t="shared" si="13"/>
        <v>0.51590999999999998</v>
      </c>
      <c r="K57" s="12">
        <f t="shared" si="14"/>
        <v>6.4459099999999996</v>
      </c>
      <c r="L57" s="145"/>
      <c r="M57" s="13">
        <v>0</v>
      </c>
    </row>
    <row r="58" spans="1:14" ht="16.2" thickBot="1" x14ac:dyDescent="0.35">
      <c r="A58" s="3">
        <v>44</v>
      </c>
      <c r="B58" s="95">
        <v>3158.95</v>
      </c>
      <c r="C58" s="174" t="s">
        <v>85</v>
      </c>
      <c r="D58" s="201" t="s">
        <v>9</v>
      </c>
      <c r="E58" s="13">
        <v>2351</v>
      </c>
      <c r="F58" s="13">
        <v>2351</v>
      </c>
      <c r="G58" s="12">
        <f t="shared" si="11"/>
        <v>0</v>
      </c>
      <c r="H58" s="21">
        <f t="shared" si="12"/>
        <v>0</v>
      </c>
      <c r="I58" s="12">
        <f t="shared" si="13"/>
        <v>0</v>
      </c>
      <c r="J58" s="12">
        <f t="shared" si="13"/>
        <v>0</v>
      </c>
      <c r="K58" s="12">
        <f t="shared" si="14"/>
        <v>0</v>
      </c>
      <c r="L58" s="145"/>
      <c r="M58" s="13">
        <v>0</v>
      </c>
    </row>
    <row r="59" spans="1:14" ht="16.2" thickBot="1" x14ac:dyDescent="0.35">
      <c r="A59" s="3">
        <v>45</v>
      </c>
      <c r="B59" s="95"/>
      <c r="C59" s="174" t="s">
        <v>166</v>
      </c>
      <c r="D59" s="201">
        <v>70</v>
      </c>
      <c r="E59" s="13">
        <v>8766</v>
      </c>
      <c r="F59" s="13">
        <v>8585</v>
      </c>
      <c r="G59" s="12">
        <f t="shared" si="11"/>
        <v>181</v>
      </c>
      <c r="H59" s="21">
        <f t="shared" si="12"/>
        <v>15.746999999999998</v>
      </c>
      <c r="I59" s="31">
        <f t="shared" si="13"/>
        <v>1073.33</v>
      </c>
      <c r="J59" s="12">
        <f t="shared" si="13"/>
        <v>93.379709999999989</v>
      </c>
      <c r="K59" s="12">
        <f t="shared" si="14"/>
        <v>1166.7097099999999</v>
      </c>
      <c r="L59" s="145"/>
      <c r="M59" s="13">
        <f>SUM(K59+L59)</f>
        <v>1166.7097099999999</v>
      </c>
    </row>
    <row r="60" spans="1:14" ht="16.2" thickBot="1" x14ac:dyDescent="0.35">
      <c r="A60" s="3">
        <v>46</v>
      </c>
      <c r="B60" s="95"/>
      <c r="C60" s="174" t="s">
        <v>167</v>
      </c>
      <c r="D60" s="201" t="s">
        <v>10</v>
      </c>
      <c r="E60" s="13">
        <v>11149</v>
      </c>
      <c r="F60" s="13">
        <v>10773</v>
      </c>
      <c r="G60" s="12">
        <f t="shared" si="11"/>
        <v>376</v>
      </c>
      <c r="H60" s="21">
        <f t="shared" si="12"/>
        <v>32.711999999999996</v>
      </c>
      <c r="I60" s="29">
        <f t="shared" si="13"/>
        <v>2229.6799999999998</v>
      </c>
      <c r="J60" s="28">
        <f t="shared" si="13"/>
        <v>193.98215999999996</v>
      </c>
      <c r="K60" s="12">
        <f t="shared" si="14"/>
        <v>2423.6621599999999</v>
      </c>
      <c r="L60" s="145"/>
      <c r="M60" s="13">
        <v>2423.66</v>
      </c>
    </row>
    <row r="61" spans="1:14" ht="16.2" thickBot="1" x14ac:dyDescent="0.35">
      <c r="A61" s="3">
        <v>47</v>
      </c>
      <c r="B61" s="95">
        <v>6.45</v>
      </c>
      <c r="C61" s="174" t="s">
        <v>168</v>
      </c>
      <c r="D61" s="201">
        <v>73</v>
      </c>
      <c r="E61" s="13">
        <v>2476</v>
      </c>
      <c r="F61" s="13">
        <v>2475</v>
      </c>
      <c r="G61" s="12">
        <f t="shared" si="11"/>
        <v>1</v>
      </c>
      <c r="H61" s="22">
        <f t="shared" si="12"/>
        <v>8.6999999999999994E-2</v>
      </c>
      <c r="I61" s="12">
        <f t="shared" si="13"/>
        <v>5.93</v>
      </c>
      <c r="J61" s="12">
        <f t="shared" si="13"/>
        <v>0.51590999999999998</v>
      </c>
      <c r="K61" s="12">
        <f t="shared" si="14"/>
        <v>6.4459099999999996</v>
      </c>
      <c r="L61" s="145"/>
      <c r="M61" s="13">
        <v>0</v>
      </c>
    </row>
    <row r="62" spans="1:14" ht="16.2" thickBot="1" x14ac:dyDescent="0.35">
      <c r="A62" s="3">
        <v>48</v>
      </c>
      <c r="B62" s="105"/>
      <c r="C62" s="174" t="s">
        <v>168</v>
      </c>
      <c r="D62" s="201">
        <v>74</v>
      </c>
      <c r="E62" s="13">
        <v>4680</v>
      </c>
      <c r="F62" s="13">
        <v>4064</v>
      </c>
      <c r="G62" s="12">
        <f t="shared" si="11"/>
        <v>616</v>
      </c>
      <c r="H62" s="66">
        <f t="shared" si="12"/>
        <v>53.591999999999999</v>
      </c>
      <c r="I62" s="28">
        <f t="shared" si="13"/>
        <v>3652.8799999999997</v>
      </c>
      <c r="J62" s="12">
        <f t="shared" si="13"/>
        <v>317.80055999999996</v>
      </c>
      <c r="K62" s="12">
        <f t="shared" si="14"/>
        <v>3970.6805599999998</v>
      </c>
      <c r="L62" s="145"/>
      <c r="M62" s="13">
        <v>3970.68</v>
      </c>
    </row>
    <row r="63" spans="1:14" ht="16.2" thickBot="1" x14ac:dyDescent="0.35">
      <c r="A63" s="3">
        <v>49</v>
      </c>
      <c r="B63" s="95">
        <v>657.48</v>
      </c>
      <c r="C63" s="174" t="s">
        <v>137</v>
      </c>
      <c r="D63" s="201" t="s">
        <v>11</v>
      </c>
      <c r="E63" s="13">
        <v>10751</v>
      </c>
      <c r="F63" s="13">
        <v>10751</v>
      </c>
      <c r="G63" s="12">
        <f t="shared" si="11"/>
        <v>0</v>
      </c>
      <c r="H63" s="21">
        <f t="shared" si="12"/>
        <v>0</v>
      </c>
      <c r="I63" s="12">
        <f t="shared" si="13"/>
        <v>0</v>
      </c>
      <c r="J63" s="12">
        <f t="shared" si="13"/>
        <v>0</v>
      </c>
      <c r="K63" s="12">
        <f t="shared" si="14"/>
        <v>0</v>
      </c>
      <c r="L63" s="145"/>
      <c r="M63" s="13">
        <v>0</v>
      </c>
    </row>
    <row r="64" spans="1:14" ht="16.2" thickBot="1" x14ac:dyDescent="0.35">
      <c r="A64" s="3">
        <v>50</v>
      </c>
      <c r="B64" s="95">
        <v>4308.45</v>
      </c>
      <c r="C64" s="174" t="s">
        <v>119</v>
      </c>
      <c r="D64" s="201">
        <v>77</v>
      </c>
      <c r="E64" s="13">
        <v>3667</v>
      </c>
      <c r="F64" s="13">
        <v>3667</v>
      </c>
      <c r="G64" s="12">
        <f t="shared" si="11"/>
        <v>0</v>
      </c>
      <c r="H64" s="21">
        <f t="shared" si="12"/>
        <v>0</v>
      </c>
      <c r="I64" s="12">
        <f t="shared" si="13"/>
        <v>0</v>
      </c>
      <c r="J64" s="12">
        <f t="shared" si="13"/>
        <v>0</v>
      </c>
      <c r="K64" s="12">
        <f t="shared" si="14"/>
        <v>0</v>
      </c>
      <c r="L64" s="145"/>
      <c r="M64" s="13">
        <v>0</v>
      </c>
    </row>
    <row r="65" spans="1:14" ht="16.2" thickBot="1" x14ac:dyDescent="0.35">
      <c r="A65" s="3">
        <v>51</v>
      </c>
      <c r="B65" s="8">
        <v>44.07</v>
      </c>
      <c r="C65" s="174" t="s">
        <v>48</v>
      </c>
      <c r="D65" s="201">
        <v>78</v>
      </c>
      <c r="E65" s="13">
        <v>576</v>
      </c>
      <c r="F65" s="13">
        <v>576</v>
      </c>
      <c r="G65" s="12">
        <f t="shared" si="11"/>
        <v>0</v>
      </c>
      <c r="H65" s="21">
        <f t="shared" si="12"/>
        <v>0</v>
      </c>
      <c r="I65" s="12">
        <f t="shared" si="13"/>
        <v>0</v>
      </c>
      <c r="J65" s="12">
        <f t="shared" si="13"/>
        <v>0</v>
      </c>
      <c r="K65" s="12">
        <f t="shared" si="14"/>
        <v>0</v>
      </c>
      <c r="L65" s="145"/>
      <c r="M65" s="13">
        <v>0</v>
      </c>
    </row>
    <row r="66" spans="1:14" ht="16.2" thickBot="1" x14ac:dyDescent="0.35">
      <c r="A66" s="3">
        <v>52</v>
      </c>
      <c r="B66" s="95"/>
      <c r="C66" s="174" t="s">
        <v>47</v>
      </c>
      <c r="D66" s="201">
        <v>80</v>
      </c>
      <c r="E66" s="13">
        <v>684</v>
      </c>
      <c r="F66" s="13">
        <v>684</v>
      </c>
      <c r="G66" s="12">
        <f t="shared" si="11"/>
        <v>0</v>
      </c>
      <c r="H66" s="21">
        <f t="shared" si="12"/>
        <v>0</v>
      </c>
      <c r="I66" s="12">
        <f t="shared" si="13"/>
        <v>0</v>
      </c>
      <c r="J66" s="12">
        <f t="shared" si="13"/>
        <v>0</v>
      </c>
      <c r="K66" s="12">
        <f t="shared" si="14"/>
        <v>0</v>
      </c>
      <c r="L66" s="145">
        <v>233.2</v>
      </c>
      <c r="M66" s="13">
        <v>233.2</v>
      </c>
    </row>
    <row r="67" spans="1:14" ht="16.2" thickBot="1" x14ac:dyDescent="0.35">
      <c r="A67" s="3">
        <v>53</v>
      </c>
      <c r="B67" s="95"/>
      <c r="C67" s="174" t="s">
        <v>163</v>
      </c>
      <c r="D67" s="201" t="s">
        <v>12</v>
      </c>
      <c r="E67" s="13">
        <v>34084</v>
      </c>
      <c r="F67" s="13">
        <v>32895</v>
      </c>
      <c r="G67" s="12">
        <f t="shared" si="11"/>
        <v>1189</v>
      </c>
      <c r="H67" s="21">
        <f t="shared" si="12"/>
        <v>103.443</v>
      </c>
      <c r="I67" s="12">
        <f t="shared" si="13"/>
        <v>7050.7699999999995</v>
      </c>
      <c r="J67" s="12">
        <f t="shared" si="13"/>
        <v>613.41698999999994</v>
      </c>
      <c r="K67" s="12">
        <f t="shared" si="14"/>
        <v>7664.1869899999992</v>
      </c>
      <c r="L67" s="145"/>
      <c r="M67" s="13">
        <f>SUM(K67+L67)</f>
        <v>7664.1869899999992</v>
      </c>
    </row>
    <row r="68" spans="1:14" ht="16.2" thickBot="1" x14ac:dyDescent="0.35">
      <c r="A68" s="3">
        <v>54</v>
      </c>
      <c r="B68" s="95"/>
      <c r="C68" s="174" t="s">
        <v>72</v>
      </c>
      <c r="D68" s="201" t="s">
        <v>13</v>
      </c>
      <c r="E68" s="13">
        <v>422</v>
      </c>
      <c r="F68" s="13">
        <v>410</v>
      </c>
      <c r="G68" s="12">
        <f t="shared" si="11"/>
        <v>12</v>
      </c>
      <c r="H68" s="21">
        <f t="shared" si="12"/>
        <v>1.0439999999999998</v>
      </c>
      <c r="I68" s="14">
        <f t="shared" si="13"/>
        <v>71.16</v>
      </c>
      <c r="J68" s="12">
        <f t="shared" si="13"/>
        <v>6.1909199999999984</v>
      </c>
      <c r="K68" s="12">
        <f t="shared" si="14"/>
        <v>77.350920000000002</v>
      </c>
      <c r="L68" s="145">
        <v>753.91</v>
      </c>
      <c r="M68" s="13">
        <f>SUM(K68+L68)</f>
        <v>831.26091999999994</v>
      </c>
    </row>
    <row r="69" spans="1:14" ht="16.2" thickBot="1" x14ac:dyDescent="0.35">
      <c r="A69" s="3">
        <v>55</v>
      </c>
      <c r="B69" s="95">
        <v>212.72</v>
      </c>
      <c r="C69" s="174" t="s">
        <v>139</v>
      </c>
      <c r="D69" s="201" t="s">
        <v>14</v>
      </c>
      <c r="E69" s="13">
        <v>3570</v>
      </c>
      <c r="F69" s="13">
        <v>3554</v>
      </c>
      <c r="G69" s="12">
        <f t="shared" si="11"/>
        <v>16</v>
      </c>
      <c r="H69" s="21">
        <f t="shared" si="12"/>
        <v>1.3919999999999999</v>
      </c>
      <c r="I69" s="29">
        <f t="shared" si="13"/>
        <v>94.88</v>
      </c>
      <c r="J69" s="28">
        <f t="shared" si="13"/>
        <v>8.2545599999999997</v>
      </c>
      <c r="K69" s="12">
        <f t="shared" si="14"/>
        <v>103.13455999999999</v>
      </c>
      <c r="L69" s="145"/>
      <c r="M69" s="13">
        <v>0</v>
      </c>
    </row>
    <row r="70" spans="1:14" ht="16.2" thickBot="1" x14ac:dyDescent="0.35">
      <c r="A70" s="3">
        <v>56</v>
      </c>
      <c r="B70" s="95">
        <v>1082.5899999999999</v>
      </c>
      <c r="C70" s="174" t="s">
        <v>82</v>
      </c>
      <c r="D70" s="201">
        <v>89</v>
      </c>
      <c r="E70" s="13">
        <v>4051</v>
      </c>
      <c r="F70" s="13">
        <v>3942</v>
      </c>
      <c r="G70" s="12">
        <f t="shared" si="11"/>
        <v>109</v>
      </c>
      <c r="H70" s="22">
        <f t="shared" si="12"/>
        <v>9.4829999999999988</v>
      </c>
      <c r="I70" s="29">
        <f t="shared" si="13"/>
        <v>646.37</v>
      </c>
      <c r="J70" s="28">
        <f t="shared" si="13"/>
        <v>56.234189999999991</v>
      </c>
      <c r="K70" s="12">
        <f t="shared" si="14"/>
        <v>702.60419000000002</v>
      </c>
      <c r="L70" s="145"/>
      <c r="M70" s="13">
        <v>0</v>
      </c>
    </row>
    <row r="71" spans="1:14" ht="16.2" thickBot="1" x14ac:dyDescent="0.35">
      <c r="A71" s="3">
        <v>57</v>
      </c>
      <c r="B71" s="95"/>
      <c r="C71" s="174" t="s">
        <v>137</v>
      </c>
      <c r="D71" s="201" t="s">
        <v>15</v>
      </c>
      <c r="E71" s="13">
        <v>18402</v>
      </c>
      <c r="F71" s="13">
        <v>18038</v>
      </c>
      <c r="G71" s="14">
        <f t="shared" si="11"/>
        <v>364</v>
      </c>
      <c r="H71" s="66">
        <f t="shared" si="12"/>
        <v>31.667999999999996</v>
      </c>
      <c r="I71" s="28">
        <f t="shared" si="13"/>
        <v>2158.52</v>
      </c>
      <c r="J71" s="12">
        <f t="shared" si="13"/>
        <v>187.79123999999996</v>
      </c>
      <c r="K71" s="12">
        <f>SUM(I71:J71)</f>
        <v>2346.31124</v>
      </c>
      <c r="L71" s="145">
        <v>2887.77</v>
      </c>
      <c r="M71" s="13">
        <f>SUM(K71+L71)</f>
        <v>5234.0812399999995</v>
      </c>
      <c r="N71" s="11"/>
    </row>
    <row r="72" spans="1:14" ht="16.2" thickBot="1" x14ac:dyDescent="0.35">
      <c r="A72" s="3">
        <v>58</v>
      </c>
      <c r="B72" s="95"/>
      <c r="C72" s="174" t="s">
        <v>120</v>
      </c>
      <c r="D72" s="201">
        <v>92</v>
      </c>
      <c r="E72" s="13">
        <v>1053</v>
      </c>
      <c r="F72" s="13">
        <v>1049</v>
      </c>
      <c r="G72" s="29">
        <f t="shared" si="11"/>
        <v>4</v>
      </c>
      <c r="H72" s="65">
        <f t="shared" si="12"/>
        <v>0.34799999999999998</v>
      </c>
      <c r="I72" s="12">
        <f t="shared" si="13"/>
        <v>23.72</v>
      </c>
      <c r="J72" s="12">
        <f t="shared" si="13"/>
        <v>2.0636399999999999</v>
      </c>
      <c r="K72" s="12">
        <f t="shared" si="14"/>
        <v>25.783639999999998</v>
      </c>
      <c r="L72" s="145">
        <v>141.81</v>
      </c>
      <c r="M72" s="13">
        <f>SUM(K72+L72)</f>
        <v>167.59363999999999</v>
      </c>
    </row>
    <row r="73" spans="1:14" ht="16.2" thickBot="1" x14ac:dyDescent="0.35">
      <c r="A73" s="3">
        <v>59</v>
      </c>
      <c r="B73" s="12">
        <v>4088</v>
      </c>
      <c r="C73" s="174" t="s">
        <v>143</v>
      </c>
      <c r="D73" s="201">
        <v>94</v>
      </c>
      <c r="E73" s="13">
        <v>2149</v>
      </c>
      <c r="F73" s="13">
        <v>2106</v>
      </c>
      <c r="G73" s="12">
        <f t="shared" si="11"/>
        <v>43</v>
      </c>
      <c r="H73" s="55">
        <f t="shared" si="12"/>
        <v>3.7409999999999997</v>
      </c>
      <c r="I73" s="12">
        <f t="shared" si="13"/>
        <v>254.98999999999998</v>
      </c>
      <c r="J73" s="12">
        <f t="shared" si="13"/>
        <v>22.184129999999996</v>
      </c>
      <c r="K73" s="12">
        <f t="shared" si="14"/>
        <v>277.17412999999999</v>
      </c>
      <c r="L73" s="145"/>
      <c r="M73" s="13">
        <v>0</v>
      </c>
    </row>
    <row r="74" spans="1:14" ht="16.2" thickBot="1" x14ac:dyDescent="0.35">
      <c r="A74" s="9">
        <v>60</v>
      </c>
      <c r="B74" s="96"/>
      <c r="C74" s="185" t="s">
        <v>86</v>
      </c>
      <c r="D74" s="205">
        <v>95</v>
      </c>
      <c r="E74" s="144">
        <v>6125</v>
      </c>
      <c r="F74" s="144">
        <v>6023</v>
      </c>
      <c r="G74" s="14">
        <f t="shared" si="11"/>
        <v>102</v>
      </c>
      <c r="H74" s="21">
        <f t="shared" si="12"/>
        <v>8.8740000000000006</v>
      </c>
      <c r="I74" s="12">
        <f t="shared" si="13"/>
        <v>604.86</v>
      </c>
      <c r="J74" s="14">
        <f t="shared" si="13"/>
        <v>52.622819999999997</v>
      </c>
      <c r="K74" s="14">
        <f t="shared" si="14"/>
        <v>657.48282000000006</v>
      </c>
      <c r="L74" s="15">
        <v>4653.95</v>
      </c>
      <c r="M74" s="144">
        <f>SUM(K74+L74)</f>
        <v>5311.43282</v>
      </c>
    </row>
    <row r="75" spans="1:14" ht="16.2" thickBot="1" x14ac:dyDescent="0.35">
      <c r="A75" s="266" t="s">
        <v>57</v>
      </c>
      <c r="B75" s="267"/>
      <c r="C75" s="267"/>
      <c r="D75" s="267"/>
      <c r="E75" s="267"/>
      <c r="F75" s="268"/>
      <c r="G75" s="68">
        <f t="shared" ref="G75:M75" si="15">SUM(G56:G74)</f>
        <v>3014</v>
      </c>
      <c r="H75" s="75">
        <f t="shared" si="15"/>
        <v>262.21800000000007</v>
      </c>
      <c r="I75" s="76">
        <f t="shared" si="15"/>
        <v>17873.02</v>
      </c>
      <c r="J75" s="68">
        <f t="shared" si="15"/>
        <v>1554.9527400000002</v>
      </c>
      <c r="K75" s="68">
        <f t="shared" si="15"/>
        <v>19427.972740000001</v>
      </c>
      <c r="L75" s="68">
        <f t="shared" si="15"/>
        <v>10632.130000000001</v>
      </c>
      <c r="M75" s="68">
        <f t="shared" si="15"/>
        <v>28964.295319999997</v>
      </c>
    </row>
    <row r="76" spans="1:14" ht="20.399999999999999" x14ac:dyDescent="0.3">
      <c r="A76" s="241" t="s">
        <v>26</v>
      </c>
      <c r="B76" s="242"/>
      <c r="C76" s="242"/>
      <c r="D76" s="242"/>
      <c r="E76" s="242"/>
      <c r="F76" s="242"/>
      <c r="G76" s="187"/>
      <c r="H76" s="187"/>
      <c r="I76" s="187"/>
      <c r="J76" s="187"/>
      <c r="K76" s="187"/>
      <c r="L76" s="187"/>
      <c r="M76" s="188"/>
    </row>
    <row r="77" spans="1:14" ht="16.2" thickBot="1" x14ac:dyDescent="0.35">
      <c r="A77" s="77">
        <v>61</v>
      </c>
      <c r="B77" s="99"/>
      <c r="C77" s="189" t="s">
        <v>135</v>
      </c>
      <c r="D77" s="78">
        <v>97</v>
      </c>
      <c r="E77" s="64">
        <v>10639</v>
      </c>
      <c r="F77" s="64">
        <v>10634</v>
      </c>
      <c r="G77" s="74">
        <f t="shared" ref="G77:G94" si="16">E77-F77</f>
        <v>5</v>
      </c>
      <c r="H77" s="67">
        <f t="shared" ref="H77:H94" si="17">SUM(G77*8.7/100)</f>
        <v>0.435</v>
      </c>
      <c r="I77" s="74">
        <f t="shared" ref="I77:J94" si="18">SUM(G77*5.93)</f>
        <v>29.65</v>
      </c>
      <c r="J77" s="74">
        <f t="shared" si="18"/>
        <v>2.5795499999999998</v>
      </c>
      <c r="K77" s="74">
        <f t="shared" ref="K77:K94" si="19">I77+J77</f>
        <v>32.229549999999996</v>
      </c>
      <c r="L77" s="64">
        <v>3023.13</v>
      </c>
      <c r="M77" s="64">
        <f>SUM(K77:L77)</f>
        <v>3055.3595500000001</v>
      </c>
    </row>
    <row r="78" spans="1:14" ht="16.2" thickBot="1" x14ac:dyDescent="0.35">
      <c r="A78" s="3">
        <v>62</v>
      </c>
      <c r="B78" s="95"/>
      <c r="C78" s="174" t="s">
        <v>132</v>
      </c>
      <c r="D78" s="201">
        <v>98</v>
      </c>
      <c r="E78" s="13">
        <v>9441</v>
      </c>
      <c r="F78" s="13">
        <v>9441</v>
      </c>
      <c r="G78" s="12">
        <f t="shared" si="16"/>
        <v>0</v>
      </c>
      <c r="H78" s="21">
        <f t="shared" si="17"/>
        <v>0</v>
      </c>
      <c r="I78" s="12">
        <f t="shared" si="18"/>
        <v>0</v>
      </c>
      <c r="J78" s="12">
        <f t="shared" si="18"/>
        <v>0</v>
      </c>
      <c r="K78" s="12">
        <f t="shared" si="19"/>
        <v>0</v>
      </c>
      <c r="L78" s="145">
        <v>644.59</v>
      </c>
      <c r="M78" s="13">
        <v>644.59</v>
      </c>
    </row>
    <row r="79" spans="1:14" ht="16.2" thickBot="1" x14ac:dyDescent="0.35">
      <c r="A79" s="3">
        <v>63</v>
      </c>
      <c r="B79" s="95">
        <v>121.18</v>
      </c>
      <c r="C79" s="194">
        <v>44411</v>
      </c>
      <c r="D79" s="201">
        <v>99</v>
      </c>
      <c r="E79" s="13">
        <v>1324</v>
      </c>
      <c r="F79" s="13">
        <v>1324</v>
      </c>
      <c r="G79" s="12">
        <f t="shared" si="16"/>
        <v>0</v>
      </c>
      <c r="H79" s="21">
        <f t="shared" si="17"/>
        <v>0</v>
      </c>
      <c r="I79" s="12">
        <f t="shared" si="18"/>
        <v>0</v>
      </c>
      <c r="J79" s="12">
        <f t="shared" si="18"/>
        <v>0</v>
      </c>
      <c r="K79" s="12">
        <f t="shared" si="19"/>
        <v>0</v>
      </c>
      <c r="L79" s="145"/>
      <c r="M79" s="13">
        <v>0</v>
      </c>
    </row>
    <row r="80" spans="1:14" ht="16.2" thickBot="1" x14ac:dyDescent="0.35">
      <c r="A80" s="3">
        <v>64</v>
      </c>
      <c r="B80" s="95"/>
      <c r="C80" s="174" t="s">
        <v>142</v>
      </c>
      <c r="D80" s="201">
        <v>100</v>
      </c>
      <c r="E80" s="13">
        <v>3833</v>
      </c>
      <c r="F80" s="13">
        <v>3821</v>
      </c>
      <c r="G80" s="12">
        <f t="shared" si="16"/>
        <v>12</v>
      </c>
      <c r="H80" s="21">
        <f t="shared" si="17"/>
        <v>1.0439999999999998</v>
      </c>
      <c r="I80" s="12">
        <f t="shared" si="18"/>
        <v>71.16</v>
      </c>
      <c r="J80" s="12">
        <f t="shared" si="18"/>
        <v>6.1909199999999984</v>
      </c>
      <c r="K80" s="12">
        <f t="shared" si="19"/>
        <v>77.350920000000002</v>
      </c>
      <c r="L80" s="145">
        <v>360.97</v>
      </c>
      <c r="M80" s="13">
        <v>438.32</v>
      </c>
    </row>
    <row r="81" spans="1:14" ht="16.2" thickBot="1" x14ac:dyDescent="0.35">
      <c r="A81" s="3">
        <v>65</v>
      </c>
      <c r="B81" s="95">
        <v>33.520000000000003</v>
      </c>
      <c r="C81" s="174" t="s">
        <v>141</v>
      </c>
      <c r="D81" s="201">
        <v>101</v>
      </c>
      <c r="E81" s="13">
        <v>14514</v>
      </c>
      <c r="F81" s="13">
        <v>13623</v>
      </c>
      <c r="G81" s="12">
        <f t="shared" si="16"/>
        <v>891</v>
      </c>
      <c r="H81" s="21">
        <f t="shared" si="17"/>
        <v>77.516999999999996</v>
      </c>
      <c r="I81" s="12">
        <f t="shared" si="18"/>
        <v>5283.63</v>
      </c>
      <c r="J81" s="12">
        <f t="shared" si="18"/>
        <v>459.67580999999996</v>
      </c>
      <c r="K81" s="12">
        <f t="shared" si="19"/>
        <v>5743.3058099999998</v>
      </c>
      <c r="L81" s="145"/>
      <c r="M81" s="13">
        <v>5709.79</v>
      </c>
    </row>
    <row r="82" spans="1:14" ht="16.2" thickBot="1" x14ac:dyDescent="0.35">
      <c r="A82" s="3">
        <v>66</v>
      </c>
      <c r="B82" s="95"/>
      <c r="C82" s="170" t="s">
        <v>75</v>
      </c>
      <c r="D82" s="201">
        <v>103</v>
      </c>
      <c r="E82" s="13">
        <v>2605</v>
      </c>
      <c r="F82" s="13">
        <v>2605</v>
      </c>
      <c r="G82" s="12">
        <f t="shared" si="16"/>
        <v>0</v>
      </c>
      <c r="H82" s="21">
        <f t="shared" si="17"/>
        <v>0</v>
      </c>
      <c r="I82" s="12">
        <f t="shared" si="18"/>
        <v>0</v>
      </c>
      <c r="J82" s="12">
        <f t="shared" si="18"/>
        <v>0</v>
      </c>
      <c r="K82" s="12">
        <f t="shared" si="19"/>
        <v>0</v>
      </c>
      <c r="L82" s="145">
        <v>1347.2</v>
      </c>
      <c r="M82" s="13">
        <f>SUM(K82+L82)</f>
        <v>1347.2</v>
      </c>
    </row>
    <row r="83" spans="1:14" ht="16.2" thickBot="1" x14ac:dyDescent="0.35">
      <c r="A83" s="3">
        <v>67</v>
      </c>
      <c r="B83" s="95">
        <v>91.53</v>
      </c>
      <c r="C83" s="174" t="s">
        <v>166</v>
      </c>
      <c r="D83" s="201">
        <v>104</v>
      </c>
      <c r="E83" s="13">
        <v>1940</v>
      </c>
      <c r="F83" s="13">
        <v>1940</v>
      </c>
      <c r="G83" s="12">
        <f t="shared" si="16"/>
        <v>0</v>
      </c>
      <c r="H83" s="21">
        <f t="shared" si="17"/>
        <v>0</v>
      </c>
      <c r="I83" s="12">
        <f t="shared" si="18"/>
        <v>0</v>
      </c>
      <c r="J83" s="12">
        <f t="shared" si="18"/>
        <v>0</v>
      </c>
      <c r="K83" s="12">
        <f>I83+J83</f>
        <v>0</v>
      </c>
      <c r="L83" s="145"/>
      <c r="M83" s="13">
        <f>SUM(K83+L83)</f>
        <v>0</v>
      </c>
    </row>
    <row r="84" spans="1:14" ht="16.2" thickBot="1" x14ac:dyDescent="0.35">
      <c r="A84" s="3">
        <v>68</v>
      </c>
      <c r="B84" s="95"/>
      <c r="C84" s="174" t="s">
        <v>106</v>
      </c>
      <c r="D84" s="201">
        <v>105</v>
      </c>
      <c r="E84" s="13">
        <v>17682</v>
      </c>
      <c r="F84" s="13">
        <v>17682</v>
      </c>
      <c r="G84" s="12">
        <f t="shared" si="16"/>
        <v>0</v>
      </c>
      <c r="H84" s="21">
        <f t="shared" si="17"/>
        <v>0</v>
      </c>
      <c r="I84" s="12">
        <f t="shared" si="18"/>
        <v>0</v>
      </c>
      <c r="J84" s="12">
        <f t="shared" si="18"/>
        <v>0</v>
      </c>
      <c r="K84" s="12">
        <f t="shared" si="19"/>
        <v>0</v>
      </c>
      <c r="L84" s="145">
        <v>1618.57</v>
      </c>
      <c r="M84" s="13">
        <f>SUM(K84+L84)</f>
        <v>1618.57</v>
      </c>
    </row>
    <row r="85" spans="1:14" ht="16.2" thickBot="1" x14ac:dyDescent="0.35">
      <c r="A85" s="3"/>
      <c r="B85" s="95"/>
      <c r="C85" s="174"/>
      <c r="D85" s="201">
        <v>105</v>
      </c>
      <c r="E85" s="13">
        <v>339</v>
      </c>
      <c r="F85" s="13">
        <v>124</v>
      </c>
      <c r="G85" s="12">
        <f t="shared" si="16"/>
        <v>215</v>
      </c>
      <c r="H85" s="21">
        <f t="shared" si="17"/>
        <v>18.704999999999998</v>
      </c>
      <c r="I85" s="12">
        <f t="shared" si="18"/>
        <v>1274.95</v>
      </c>
      <c r="J85" s="12">
        <f t="shared" si="18"/>
        <v>110.92064999999998</v>
      </c>
      <c r="K85" s="12">
        <f t="shared" si="19"/>
        <v>1385.8706500000001</v>
      </c>
      <c r="L85" s="145">
        <v>773.51</v>
      </c>
      <c r="M85" s="13">
        <v>2159.38</v>
      </c>
    </row>
    <row r="86" spans="1:14" ht="16.2" thickBot="1" x14ac:dyDescent="0.35">
      <c r="A86" s="3">
        <v>69</v>
      </c>
      <c r="B86" s="95">
        <v>10.43</v>
      </c>
      <c r="C86" s="170" t="s">
        <v>49</v>
      </c>
      <c r="D86" s="201">
        <v>110</v>
      </c>
      <c r="E86" s="13">
        <v>4</v>
      </c>
      <c r="F86" s="13">
        <v>4</v>
      </c>
      <c r="G86" s="12">
        <f t="shared" si="16"/>
        <v>0</v>
      </c>
      <c r="H86" s="21">
        <f t="shared" si="17"/>
        <v>0</v>
      </c>
      <c r="I86" s="12">
        <f t="shared" si="18"/>
        <v>0</v>
      </c>
      <c r="J86" s="12">
        <f t="shared" si="18"/>
        <v>0</v>
      </c>
      <c r="K86" s="12">
        <f t="shared" si="19"/>
        <v>0</v>
      </c>
      <c r="L86" s="145"/>
      <c r="M86" s="13">
        <v>0</v>
      </c>
    </row>
    <row r="87" spans="1:14" ht="16.2" thickBot="1" x14ac:dyDescent="0.35">
      <c r="A87" s="3">
        <v>70</v>
      </c>
      <c r="B87" s="95">
        <v>17843.57</v>
      </c>
      <c r="C87" s="174" t="s">
        <v>117</v>
      </c>
      <c r="D87" s="201">
        <v>114</v>
      </c>
      <c r="E87" s="13">
        <v>58088</v>
      </c>
      <c r="F87" s="13">
        <v>57343</v>
      </c>
      <c r="G87" s="12">
        <f t="shared" si="16"/>
        <v>745</v>
      </c>
      <c r="H87" s="21">
        <f t="shared" si="17"/>
        <v>64.814999999999998</v>
      </c>
      <c r="I87" s="12">
        <f t="shared" si="18"/>
        <v>4417.8499999999995</v>
      </c>
      <c r="J87" s="12">
        <f t="shared" si="18"/>
        <v>384.35294999999996</v>
      </c>
      <c r="K87" s="12">
        <f t="shared" si="19"/>
        <v>4802.202949999999</v>
      </c>
      <c r="L87" s="145"/>
      <c r="M87" s="13">
        <v>0</v>
      </c>
    </row>
    <row r="88" spans="1:14" ht="16.2" thickBot="1" x14ac:dyDescent="0.35">
      <c r="A88" s="3">
        <v>71</v>
      </c>
      <c r="B88" s="95"/>
      <c r="C88" s="170" t="s">
        <v>166</v>
      </c>
      <c r="D88" s="201">
        <v>118</v>
      </c>
      <c r="E88" s="13">
        <v>2032</v>
      </c>
      <c r="F88" s="13">
        <v>1965</v>
      </c>
      <c r="G88" s="12">
        <f t="shared" si="16"/>
        <v>67</v>
      </c>
      <c r="H88" s="21">
        <f t="shared" si="17"/>
        <v>5.8289999999999997</v>
      </c>
      <c r="I88" s="12">
        <f t="shared" si="18"/>
        <v>397.31</v>
      </c>
      <c r="J88" s="12">
        <f t="shared" si="18"/>
        <v>34.56597</v>
      </c>
      <c r="K88" s="12">
        <f>SUM(I88+J88)</f>
        <v>431.87597</v>
      </c>
      <c r="L88" s="145"/>
      <c r="M88" s="13">
        <f>SUM(K88+L88)</f>
        <v>431.87597</v>
      </c>
    </row>
    <row r="89" spans="1:14" ht="16.2" thickBot="1" x14ac:dyDescent="0.35">
      <c r="A89" s="3">
        <v>72</v>
      </c>
      <c r="B89" s="95"/>
      <c r="C89" s="194" t="s">
        <v>162</v>
      </c>
      <c r="D89" s="201">
        <v>119</v>
      </c>
      <c r="E89" s="13">
        <v>8677</v>
      </c>
      <c r="F89" s="13">
        <v>8646</v>
      </c>
      <c r="G89" s="12">
        <f t="shared" si="16"/>
        <v>31</v>
      </c>
      <c r="H89" s="21">
        <f t="shared" si="17"/>
        <v>2.6970000000000001</v>
      </c>
      <c r="I89" s="12">
        <f t="shared" si="18"/>
        <v>183.82999999999998</v>
      </c>
      <c r="J89" s="12">
        <f t="shared" si="18"/>
        <v>15.993209999999999</v>
      </c>
      <c r="K89" s="12">
        <f t="shared" si="19"/>
        <v>199.82320999999999</v>
      </c>
      <c r="L89" s="145">
        <v>516.97</v>
      </c>
      <c r="M89" s="13">
        <f>SUM(K89+L89-B89)</f>
        <v>716.79321000000004</v>
      </c>
    </row>
    <row r="90" spans="1:14" ht="16.2" thickBot="1" x14ac:dyDescent="0.35">
      <c r="A90" s="3">
        <v>73</v>
      </c>
      <c r="B90" s="95">
        <v>436.39</v>
      </c>
      <c r="C90" s="170" t="s">
        <v>144</v>
      </c>
      <c r="D90" s="201">
        <v>120</v>
      </c>
      <c r="E90" s="13">
        <v>873</v>
      </c>
      <c r="F90" s="13">
        <v>873</v>
      </c>
      <c r="G90" s="12">
        <f t="shared" si="16"/>
        <v>0</v>
      </c>
      <c r="H90" s="21">
        <f t="shared" si="17"/>
        <v>0</v>
      </c>
      <c r="I90" s="14">
        <f t="shared" si="18"/>
        <v>0</v>
      </c>
      <c r="J90" s="12">
        <f t="shared" si="18"/>
        <v>0</v>
      </c>
      <c r="K90" s="12">
        <f t="shared" si="19"/>
        <v>0</v>
      </c>
      <c r="L90" s="145"/>
      <c r="M90" s="13">
        <v>0</v>
      </c>
      <c r="N90" s="11"/>
    </row>
    <row r="91" spans="1:14" ht="16.2" thickBot="1" x14ac:dyDescent="0.35">
      <c r="A91" s="3">
        <v>74</v>
      </c>
      <c r="B91" s="95"/>
      <c r="C91" s="174" t="s">
        <v>138</v>
      </c>
      <c r="D91" s="201">
        <v>121</v>
      </c>
      <c r="E91" s="13">
        <v>10876</v>
      </c>
      <c r="F91" s="13">
        <v>10876</v>
      </c>
      <c r="G91" s="12">
        <f t="shared" si="16"/>
        <v>0</v>
      </c>
      <c r="H91" s="22">
        <f t="shared" si="17"/>
        <v>0</v>
      </c>
      <c r="I91" s="42">
        <f t="shared" si="18"/>
        <v>0</v>
      </c>
      <c r="J91" s="12">
        <f t="shared" si="18"/>
        <v>0</v>
      </c>
      <c r="K91" s="12">
        <f t="shared" si="19"/>
        <v>0</v>
      </c>
      <c r="L91" s="145"/>
      <c r="M91" s="13">
        <v>767.06</v>
      </c>
    </row>
    <row r="92" spans="1:14" ht="16.2" thickBot="1" x14ac:dyDescent="0.35">
      <c r="A92" s="3">
        <v>75</v>
      </c>
      <c r="B92" s="8"/>
      <c r="C92" s="174" t="s">
        <v>138</v>
      </c>
      <c r="D92" s="1">
        <v>122</v>
      </c>
      <c r="E92" s="12">
        <v>4762</v>
      </c>
      <c r="F92" s="12">
        <v>4762</v>
      </c>
      <c r="G92" s="12">
        <f>E92-F92</f>
        <v>0</v>
      </c>
      <c r="H92" s="157">
        <f t="shared" si="17"/>
        <v>0</v>
      </c>
      <c r="I92" s="156">
        <f t="shared" si="18"/>
        <v>0</v>
      </c>
      <c r="J92" s="28">
        <f t="shared" si="18"/>
        <v>0</v>
      </c>
      <c r="K92" s="12">
        <f>I92+J92</f>
        <v>0</v>
      </c>
      <c r="L92" s="12"/>
      <c r="M92" s="29">
        <v>0</v>
      </c>
    </row>
    <row r="93" spans="1:14" ht="16.2" thickBot="1" x14ac:dyDescent="0.35">
      <c r="A93" s="3">
        <v>76</v>
      </c>
      <c r="B93" s="96"/>
      <c r="C93" s="174" t="s">
        <v>166</v>
      </c>
      <c r="D93" s="205">
        <v>300</v>
      </c>
      <c r="E93" s="13">
        <v>2341</v>
      </c>
      <c r="F93" s="13">
        <v>2324</v>
      </c>
      <c r="G93" s="12">
        <f t="shared" si="16"/>
        <v>17</v>
      </c>
      <c r="H93" s="22">
        <f t="shared" si="17"/>
        <v>1.4789999999999999</v>
      </c>
      <c r="I93" s="148">
        <f t="shared" si="18"/>
        <v>100.81</v>
      </c>
      <c r="J93" s="28">
        <f t="shared" si="18"/>
        <v>8.7704699999999995</v>
      </c>
      <c r="K93" s="12">
        <f t="shared" si="19"/>
        <v>109.58047000000001</v>
      </c>
      <c r="L93" s="145"/>
      <c r="M93" s="13">
        <f>SUM(K93+L93)</f>
        <v>109.58047000000001</v>
      </c>
    </row>
    <row r="94" spans="1:14" ht="16.2" thickBot="1" x14ac:dyDescent="0.35">
      <c r="A94" s="166">
        <v>77</v>
      </c>
      <c r="B94" s="116"/>
      <c r="C94" s="186" t="s">
        <v>169</v>
      </c>
      <c r="D94" s="26">
        <v>301</v>
      </c>
      <c r="E94" s="165">
        <v>23253</v>
      </c>
      <c r="F94" s="165">
        <v>22615</v>
      </c>
      <c r="G94" s="14">
        <f t="shared" si="16"/>
        <v>638</v>
      </c>
      <c r="H94" s="66">
        <f t="shared" si="17"/>
        <v>55.505999999999993</v>
      </c>
      <c r="I94" s="28">
        <f t="shared" si="18"/>
        <v>3783.3399999999997</v>
      </c>
      <c r="J94" s="14">
        <f t="shared" si="18"/>
        <v>329.15057999999993</v>
      </c>
      <c r="K94" s="14">
        <f t="shared" si="19"/>
        <v>4112.4905799999997</v>
      </c>
      <c r="L94" s="15"/>
      <c r="M94" s="144">
        <f>SUM(K94+L94)</f>
        <v>4112.4905799999997</v>
      </c>
    </row>
    <row r="95" spans="1:14" ht="16.2" thickBot="1" x14ac:dyDescent="0.35">
      <c r="A95" s="273" t="s">
        <v>58</v>
      </c>
      <c r="B95" s="274"/>
      <c r="C95" s="274"/>
      <c r="D95" s="274"/>
      <c r="E95" s="274"/>
      <c r="F95" s="275"/>
      <c r="G95" s="72">
        <f t="shared" ref="G95:L95" si="20">SUM(G77:G94)</f>
        <v>2621</v>
      </c>
      <c r="H95" s="79">
        <f t="shared" si="20"/>
        <v>228.02700000000002</v>
      </c>
      <c r="I95" s="80">
        <f t="shared" si="20"/>
        <v>15542.529999999999</v>
      </c>
      <c r="J95" s="72">
        <f t="shared" si="20"/>
        <v>1352.2001099999998</v>
      </c>
      <c r="K95" s="72">
        <f t="shared" si="20"/>
        <v>16894.730109999997</v>
      </c>
      <c r="L95" s="72">
        <f t="shared" si="20"/>
        <v>8284.94</v>
      </c>
      <c r="M95" s="72">
        <f>SUM(M77:M94)</f>
        <v>21111.00978</v>
      </c>
    </row>
    <row r="96" spans="1:14" ht="21" thickBot="1" x14ac:dyDescent="0.35">
      <c r="A96" s="234" t="s">
        <v>27</v>
      </c>
      <c r="B96" s="235"/>
      <c r="C96" s="235"/>
      <c r="D96" s="235"/>
      <c r="E96" s="158"/>
      <c r="F96" s="158"/>
      <c r="G96" s="181"/>
      <c r="H96" s="181"/>
      <c r="I96" s="181"/>
      <c r="J96" s="181"/>
      <c r="K96" s="181"/>
      <c r="L96" s="181"/>
      <c r="M96" s="182"/>
    </row>
    <row r="97" spans="1:14" ht="16.2" thickBot="1" x14ac:dyDescent="0.35">
      <c r="A97" s="6">
        <v>78</v>
      </c>
      <c r="B97" s="100"/>
      <c r="C97" s="174" t="s">
        <v>88</v>
      </c>
      <c r="D97" s="201">
        <v>302</v>
      </c>
      <c r="E97" s="13">
        <v>1550</v>
      </c>
      <c r="F97" s="13">
        <v>1550</v>
      </c>
      <c r="G97" s="12">
        <f t="shared" ref="G97:G111" si="21">E97-F97</f>
        <v>0</v>
      </c>
      <c r="H97" s="21">
        <f t="shared" ref="H97:H111" si="22">SUM(G97*8.7/100)</f>
        <v>0</v>
      </c>
      <c r="I97" s="12">
        <f t="shared" ref="I97:J111" si="23">SUM(G97*5.93)</f>
        <v>0</v>
      </c>
      <c r="J97" s="12">
        <f t="shared" si="23"/>
        <v>0</v>
      </c>
      <c r="K97" s="12">
        <f t="shared" ref="K97:K111" si="24">I97+J97</f>
        <v>0</v>
      </c>
      <c r="L97" s="145"/>
      <c r="M97" s="13">
        <f>SUM(K97:L97)</f>
        <v>0</v>
      </c>
    </row>
    <row r="98" spans="1:14" ht="16.2" thickBot="1" x14ac:dyDescent="0.35">
      <c r="A98" s="6">
        <v>79</v>
      </c>
      <c r="B98" s="100"/>
      <c r="C98" s="174" t="s">
        <v>170</v>
      </c>
      <c r="D98" s="201">
        <v>123</v>
      </c>
      <c r="E98" s="13">
        <v>4943</v>
      </c>
      <c r="F98" s="13">
        <v>4721</v>
      </c>
      <c r="G98" s="12">
        <f t="shared" si="21"/>
        <v>222</v>
      </c>
      <c r="H98" s="21">
        <f t="shared" si="22"/>
        <v>19.314</v>
      </c>
      <c r="I98" s="12">
        <f t="shared" si="23"/>
        <v>1316.46</v>
      </c>
      <c r="J98" s="12">
        <f t="shared" si="23"/>
        <v>114.53201999999999</v>
      </c>
      <c r="K98" s="12">
        <f t="shared" si="24"/>
        <v>1430.9920200000001</v>
      </c>
      <c r="L98" s="145"/>
      <c r="M98" s="13">
        <v>1430.99</v>
      </c>
    </row>
    <row r="99" spans="1:14" ht="16.2" thickBot="1" x14ac:dyDescent="0.35">
      <c r="A99" s="6">
        <v>80</v>
      </c>
      <c r="B99" s="100"/>
      <c r="C99" s="174" t="s">
        <v>144</v>
      </c>
      <c r="D99" s="201">
        <v>124</v>
      </c>
      <c r="E99" s="13">
        <v>4699</v>
      </c>
      <c r="F99" s="13">
        <v>4610</v>
      </c>
      <c r="G99" s="12">
        <f t="shared" si="21"/>
        <v>89</v>
      </c>
      <c r="H99" s="21">
        <f t="shared" si="22"/>
        <v>7.7429999999999994</v>
      </c>
      <c r="I99" s="12">
        <f t="shared" si="23"/>
        <v>527.77</v>
      </c>
      <c r="J99" s="12">
        <f t="shared" si="23"/>
        <v>45.915989999999994</v>
      </c>
      <c r="K99" s="12">
        <f t="shared" si="24"/>
        <v>573.68598999999995</v>
      </c>
      <c r="L99" s="145">
        <v>1591.49</v>
      </c>
      <c r="M99" s="13">
        <f>SUM(K99+L99-B99)</f>
        <v>2165.1759899999997</v>
      </c>
    </row>
    <row r="100" spans="1:14" ht="16.2" thickBot="1" x14ac:dyDescent="0.35">
      <c r="A100" s="6">
        <v>81</v>
      </c>
      <c r="B100" s="100"/>
      <c r="C100" s="174" t="s">
        <v>145</v>
      </c>
      <c r="D100" s="201">
        <v>126</v>
      </c>
      <c r="E100" s="13">
        <v>464</v>
      </c>
      <c r="F100" s="13">
        <v>464</v>
      </c>
      <c r="G100" s="12">
        <f t="shared" si="21"/>
        <v>0</v>
      </c>
      <c r="H100" s="21">
        <f t="shared" si="22"/>
        <v>0</v>
      </c>
      <c r="I100" s="12">
        <f t="shared" si="23"/>
        <v>0</v>
      </c>
      <c r="J100" s="12">
        <f t="shared" si="23"/>
        <v>0</v>
      </c>
      <c r="K100" s="12">
        <f t="shared" si="24"/>
        <v>0</v>
      </c>
      <c r="L100" s="145">
        <v>315.85000000000002</v>
      </c>
      <c r="M100" s="13">
        <v>315.85000000000002</v>
      </c>
    </row>
    <row r="101" spans="1:14" ht="16.2" thickBot="1" x14ac:dyDescent="0.35">
      <c r="A101" s="6">
        <v>82</v>
      </c>
      <c r="B101" s="100"/>
      <c r="C101" s="174" t="s">
        <v>146</v>
      </c>
      <c r="D101" s="201">
        <v>127</v>
      </c>
      <c r="E101" s="13">
        <v>2415</v>
      </c>
      <c r="F101" s="13">
        <v>2391</v>
      </c>
      <c r="G101" s="12">
        <f t="shared" si="21"/>
        <v>24</v>
      </c>
      <c r="H101" s="21">
        <f t="shared" si="22"/>
        <v>2.0879999999999996</v>
      </c>
      <c r="I101" s="12">
        <f t="shared" si="23"/>
        <v>142.32</v>
      </c>
      <c r="J101" s="12">
        <f t="shared" si="23"/>
        <v>12.381839999999997</v>
      </c>
      <c r="K101" s="12">
        <f t="shared" si="24"/>
        <v>154.70184</v>
      </c>
      <c r="L101" s="145">
        <v>204.98</v>
      </c>
      <c r="M101" s="13">
        <f>SUM(K101+L101-B101)</f>
        <v>359.68183999999997</v>
      </c>
    </row>
    <row r="102" spans="1:14" ht="16.2" thickBot="1" x14ac:dyDescent="0.35">
      <c r="A102" s="6">
        <v>83</v>
      </c>
      <c r="B102" s="106"/>
      <c r="C102" s="174" t="s">
        <v>141</v>
      </c>
      <c r="D102" s="201">
        <v>129</v>
      </c>
      <c r="E102" s="13">
        <v>58220</v>
      </c>
      <c r="F102" s="13">
        <v>57949</v>
      </c>
      <c r="G102" s="12">
        <f t="shared" si="21"/>
        <v>271</v>
      </c>
      <c r="H102" s="21">
        <f t="shared" si="22"/>
        <v>23.576999999999998</v>
      </c>
      <c r="I102" s="12">
        <f t="shared" si="23"/>
        <v>1607.03</v>
      </c>
      <c r="J102" s="12">
        <f t="shared" si="23"/>
        <v>139.81160999999997</v>
      </c>
      <c r="K102" s="12">
        <f>I102+J102</f>
        <v>1746.8416099999999</v>
      </c>
      <c r="L102" s="145">
        <v>1454.84</v>
      </c>
      <c r="M102" s="13">
        <f>SUM(K102+L102-B102)</f>
        <v>3201.6816099999996</v>
      </c>
    </row>
    <row r="103" spans="1:14" ht="16.2" thickBot="1" x14ac:dyDescent="0.35">
      <c r="A103" s="6">
        <v>84</v>
      </c>
      <c r="B103" s="106"/>
      <c r="C103" s="174"/>
      <c r="D103" s="201">
        <v>131</v>
      </c>
      <c r="E103" s="13">
        <v>13</v>
      </c>
      <c r="F103" s="13">
        <v>13</v>
      </c>
      <c r="G103" s="12">
        <f t="shared" si="21"/>
        <v>0</v>
      </c>
      <c r="H103" s="21">
        <f t="shared" si="22"/>
        <v>0</v>
      </c>
      <c r="I103" s="12">
        <f t="shared" si="23"/>
        <v>0</v>
      </c>
      <c r="J103" s="12">
        <f t="shared" si="23"/>
        <v>0</v>
      </c>
      <c r="K103" s="12">
        <f>SUM(I103+J103)</f>
        <v>0</v>
      </c>
      <c r="L103" s="145">
        <v>70.91</v>
      </c>
      <c r="M103" s="13">
        <v>77.349999999999994</v>
      </c>
    </row>
    <row r="104" spans="1:14" ht="16.2" thickBot="1" x14ac:dyDescent="0.35">
      <c r="A104" s="6">
        <v>85</v>
      </c>
      <c r="B104" s="100"/>
      <c r="C104" s="174" t="s">
        <v>141</v>
      </c>
      <c r="D104" s="201">
        <v>133</v>
      </c>
      <c r="E104" s="13">
        <v>4114</v>
      </c>
      <c r="F104" s="13">
        <v>4109</v>
      </c>
      <c r="G104" s="12">
        <f t="shared" si="21"/>
        <v>5</v>
      </c>
      <c r="H104" s="21">
        <f t="shared" si="22"/>
        <v>0.435</v>
      </c>
      <c r="I104" s="12">
        <f t="shared" si="23"/>
        <v>29.65</v>
      </c>
      <c r="J104" s="12">
        <f t="shared" si="23"/>
        <v>2.5795499999999998</v>
      </c>
      <c r="K104" s="12">
        <f t="shared" si="24"/>
        <v>32.229549999999996</v>
      </c>
      <c r="L104" s="145">
        <v>0</v>
      </c>
      <c r="M104" s="13">
        <f>SUM(K104+L104)</f>
        <v>32.229549999999996</v>
      </c>
    </row>
    <row r="105" spans="1:14" ht="16.2" thickBot="1" x14ac:dyDescent="0.35">
      <c r="A105" s="6">
        <v>86</v>
      </c>
      <c r="B105" s="100">
        <v>3054.08</v>
      </c>
      <c r="C105" s="174" t="s">
        <v>161</v>
      </c>
      <c r="D105" s="201">
        <v>134</v>
      </c>
      <c r="E105" s="13">
        <v>10488</v>
      </c>
      <c r="F105" s="13">
        <v>9888</v>
      </c>
      <c r="G105" s="12">
        <f>SUM(E105-F105)</f>
        <v>600</v>
      </c>
      <c r="H105" s="21">
        <f t="shared" si="22"/>
        <v>52.2</v>
      </c>
      <c r="I105" s="12">
        <f t="shared" si="23"/>
        <v>3558</v>
      </c>
      <c r="J105" s="12">
        <f t="shared" si="23"/>
        <v>309.54599999999999</v>
      </c>
      <c r="K105" s="12">
        <f t="shared" si="24"/>
        <v>3867.5459999999998</v>
      </c>
      <c r="L105" s="145"/>
      <c r="M105" s="13">
        <f>SUM(K105+L105-B105)</f>
        <v>813.46599999999989</v>
      </c>
    </row>
    <row r="106" spans="1:14" ht="16.2" thickBot="1" x14ac:dyDescent="0.35">
      <c r="A106" s="6">
        <v>87</v>
      </c>
      <c r="B106" s="100"/>
      <c r="C106" s="174" t="s">
        <v>74</v>
      </c>
      <c r="D106" s="201">
        <v>137</v>
      </c>
      <c r="E106" s="13">
        <v>3705</v>
      </c>
      <c r="F106" s="13">
        <v>3705</v>
      </c>
      <c r="G106" s="12">
        <f t="shared" si="21"/>
        <v>0</v>
      </c>
      <c r="H106" s="21">
        <f t="shared" si="22"/>
        <v>0</v>
      </c>
      <c r="I106" s="12">
        <f t="shared" si="23"/>
        <v>0</v>
      </c>
      <c r="J106" s="12">
        <f t="shared" si="23"/>
        <v>0</v>
      </c>
      <c r="K106" s="12">
        <f t="shared" si="24"/>
        <v>0</v>
      </c>
      <c r="L106" s="145">
        <v>1063.58</v>
      </c>
      <c r="M106" s="13">
        <v>2056.25</v>
      </c>
    </row>
    <row r="107" spans="1:14" ht="16.2" thickBot="1" x14ac:dyDescent="0.35">
      <c r="A107" s="6">
        <v>88</v>
      </c>
      <c r="B107" s="100"/>
      <c r="C107" s="174" t="s">
        <v>169</v>
      </c>
      <c r="D107" s="201">
        <v>136</v>
      </c>
      <c r="E107" s="13">
        <v>24</v>
      </c>
      <c r="F107" s="13">
        <v>24</v>
      </c>
      <c r="G107" s="12">
        <f t="shared" si="21"/>
        <v>0</v>
      </c>
      <c r="H107" s="21">
        <f t="shared" si="22"/>
        <v>0</v>
      </c>
      <c r="I107" s="12">
        <f t="shared" si="23"/>
        <v>0</v>
      </c>
      <c r="J107" s="12">
        <f t="shared" si="23"/>
        <v>0</v>
      </c>
      <c r="K107" s="12">
        <f t="shared" si="24"/>
        <v>0</v>
      </c>
      <c r="L107" s="145"/>
      <c r="M107" s="13">
        <v>0</v>
      </c>
    </row>
    <row r="108" spans="1:14" ht="16.2" thickBot="1" x14ac:dyDescent="0.35">
      <c r="A108" s="6">
        <v>89</v>
      </c>
      <c r="B108" s="170">
        <v>464.75</v>
      </c>
      <c r="C108" s="174" t="s">
        <v>135</v>
      </c>
      <c r="D108" s="201">
        <v>138</v>
      </c>
      <c r="E108" s="13">
        <v>4158</v>
      </c>
      <c r="F108" s="13">
        <v>4158</v>
      </c>
      <c r="G108" s="12">
        <f t="shared" si="21"/>
        <v>0</v>
      </c>
      <c r="H108" s="21">
        <f t="shared" si="22"/>
        <v>0</v>
      </c>
      <c r="I108" s="12">
        <f t="shared" si="23"/>
        <v>0</v>
      </c>
      <c r="J108" s="12">
        <f t="shared" si="23"/>
        <v>0</v>
      </c>
      <c r="K108" s="12">
        <f t="shared" si="24"/>
        <v>0</v>
      </c>
      <c r="L108" s="145"/>
      <c r="M108" s="13">
        <v>0</v>
      </c>
      <c r="N108" s="11"/>
    </row>
    <row r="109" spans="1:14" ht="16.2" thickBot="1" x14ac:dyDescent="0.35">
      <c r="A109" s="6">
        <v>90</v>
      </c>
      <c r="B109" s="106">
        <v>180.49</v>
      </c>
      <c r="C109" s="174" t="s">
        <v>123</v>
      </c>
      <c r="D109" s="201">
        <v>142</v>
      </c>
      <c r="E109" s="13">
        <v>13026</v>
      </c>
      <c r="F109" s="13">
        <v>13023</v>
      </c>
      <c r="G109" s="12">
        <f t="shared" si="21"/>
        <v>3</v>
      </c>
      <c r="H109" s="21">
        <f t="shared" si="22"/>
        <v>0.26099999999999995</v>
      </c>
      <c r="I109" s="12">
        <f t="shared" si="23"/>
        <v>17.79</v>
      </c>
      <c r="J109" s="12">
        <f t="shared" si="23"/>
        <v>1.5477299999999996</v>
      </c>
      <c r="K109" s="12">
        <f t="shared" si="24"/>
        <v>19.337730000000001</v>
      </c>
      <c r="L109" s="145"/>
      <c r="M109" s="13">
        <v>0</v>
      </c>
    </row>
    <row r="110" spans="1:14" ht="16.2" thickBot="1" x14ac:dyDescent="0.35">
      <c r="A110" s="6">
        <v>91</v>
      </c>
      <c r="B110" s="170">
        <v>689.71</v>
      </c>
      <c r="C110" s="174" t="s">
        <v>144</v>
      </c>
      <c r="D110" s="201">
        <v>143</v>
      </c>
      <c r="E110" s="13">
        <v>3893</v>
      </c>
      <c r="F110" s="13">
        <v>3875</v>
      </c>
      <c r="G110" s="12">
        <f t="shared" si="21"/>
        <v>18</v>
      </c>
      <c r="H110" s="21">
        <f t="shared" si="22"/>
        <v>1.5659999999999998</v>
      </c>
      <c r="I110" s="14">
        <f t="shared" si="23"/>
        <v>106.74</v>
      </c>
      <c r="J110" s="12">
        <f t="shared" si="23"/>
        <v>9.2863799999999994</v>
      </c>
      <c r="K110" s="12">
        <f t="shared" si="24"/>
        <v>116.02637999999999</v>
      </c>
      <c r="L110" s="15"/>
      <c r="M110" s="13">
        <v>0</v>
      </c>
    </row>
    <row r="111" spans="1:14" ht="16.2" thickBot="1" x14ac:dyDescent="0.35">
      <c r="A111" s="10">
        <v>92</v>
      </c>
      <c r="B111" s="101">
        <v>442.19</v>
      </c>
      <c r="C111" s="185" t="s">
        <v>134</v>
      </c>
      <c r="D111" s="205">
        <v>144</v>
      </c>
      <c r="E111" s="144">
        <v>17782</v>
      </c>
      <c r="F111" s="144">
        <v>17782</v>
      </c>
      <c r="G111" s="14">
        <f t="shared" si="21"/>
        <v>0</v>
      </c>
      <c r="H111" s="22">
        <f t="shared" si="22"/>
        <v>0</v>
      </c>
      <c r="I111" s="29">
        <f t="shared" si="23"/>
        <v>0</v>
      </c>
      <c r="J111" s="41">
        <f t="shared" si="23"/>
        <v>0</v>
      </c>
      <c r="K111" s="14">
        <f t="shared" si="24"/>
        <v>0</v>
      </c>
      <c r="L111" s="29"/>
      <c r="M111" s="119">
        <v>0</v>
      </c>
    </row>
    <row r="112" spans="1:14" ht="16.2" thickBot="1" x14ac:dyDescent="0.35">
      <c r="A112" s="266" t="s">
        <v>94</v>
      </c>
      <c r="B112" s="267"/>
      <c r="C112" s="267"/>
      <c r="D112" s="267"/>
      <c r="E112" s="209"/>
      <c r="F112" s="210"/>
      <c r="G112" s="212">
        <f t="shared" ref="G112:M112" si="25">SUM(G97:G111)</f>
        <v>1232</v>
      </c>
      <c r="H112" s="81">
        <f t="shared" si="25"/>
        <v>107.184</v>
      </c>
      <c r="I112" s="159">
        <f t="shared" si="25"/>
        <v>7305.7599999999993</v>
      </c>
      <c r="J112" s="72">
        <f t="shared" si="25"/>
        <v>635.60111999999992</v>
      </c>
      <c r="K112" s="72">
        <f t="shared" si="25"/>
        <v>7941.3611200000005</v>
      </c>
      <c r="L112" s="72">
        <f t="shared" si="25"/>
        <v>4701.6499999999996</v>
      </c>
      <c r="M112" s="72">
        <f t="shared" si="25"/>
        <v>10452.67499</v>
      </c>
      <c r="N112" s="160"/>
    </row>
    <row r="113" spans="1:14" ht="21" thickBot="1" x14ac:dyDescent="0.35">
      <c r="A113" s="241" t="s">
        <v>95</v>
      </c>
      <c r="B113" s="242"/>
      <c r="C113" s="242"/>
      <c r="D113" s="242"/>
      <c r="E113" s="242"/>
      <c r="F113" s="242"/>
      <c r="G113" s="192"/>
      <c r="H113" s="192"/>
      <c r="I113" s="192"/>
      <c r="J113" s="192"/>
      <c r="K113" s="192"/>
      <c r="L113" s="192"/>
      <c r="M113" s="193"/>
    </row>
    <row r="114" spans="1:14" ht="16.2" thickBot="1" x14ac:dyDescent="0.35">
      <c r="A114" s="6">
        <v>93</v>
      </c>
      <c r="B114" s="104"/>
      <c r="C114" s="189" t="s">
        <v>82</v>
      </c>
      <c r="D114" s="78">
        <v>146</v>
      </c>
      <c r="E114" s="64">
        <v>305</v>
      </c>
      <c r="F114" s="64">
        <v>305</v>
      </c>
      <c r="G114" s="74">
        <f>E114-F114</f>
        <v>0</v>
      </c>
      <c r="H114" s="82">
        <f t="shared" ref="H114:H130" si="26">SUM(G114*8.7/100)</f>
        <v>0</v>
      </c>
      <c r="I114" s="83">
        <f t="shared" ref="I114:J130" si="27">SUM(G114*5.93)</f>
        <v>0</v>
      </c>
      <c r="J114" s="74">
        <f t="shared" si="27"/>
        <v>0</v>
      </c>
      <c r="K114" s="74">
        <f>I114+J114</f>
        <v>0</v>
      </c>
      <c r="L114" s="64">
        <v>135.36000000000001</v>
      </c>
      <c r="M114" s="64">
        <f>SUM(K114:L114)</f>
        <v>135.36000000000001</v>
      </c>
    </row>
    <row r="115" spans="1:14" ht="16.2" thickBot="1" x14ac:dyDescent="0.35">
      <c r="A115" s="6">
        <v>94</v>
      </c>
      <c r="B115" s="100"/>
      <c r="C115" s="174" t="s">
        <v>171</v>
      </c>
      <c r="D115" s="201">
        <v>149</v>
      </c>
      <c r="E115" s="13">
        <v>5345</v>
      </c>
      <c r="F115" s="13">
        <v>5113</v>
      </c>
      <c r="G115" s="12">
        <f>E115-F115</f>
        <v>232</v>
      </c>
      <c r="H115" s="21">
        <f t="shared" si="26"/>
        <v>20.183999999999997</v>
      </c>
      <c r="I115" s="12">
        <f t="shared" si="27"/>
        <v>1375.76</v>
      </c>
      <c r="J115" s="12">
        <f t="shared" si="27"/>
        <v>119.69111999999998</v>
      </c>
      <c r="K115" s="12">
        <f>I115+J115</f>
        <v>1495.4511199999999</v>
      </c>
      <c r="L115" s="145">
        <v>8438.34</v>
      </c>
      <c r="M115" s="13">
        <f>SUM(K115+L115)</f>
        <v>9933.7911199999999</v>
      </c>
    </row>
    <row r="116" spans="1:14" ht="16.2" thickBot="1" x14ac:dyDescent="0.35">
      <c r="A116" s="6">
        <v>95</v>
      </c>
      <c r="B116" s="170">
        <v>52.21</v>
      </c>
      <c r="C116" s="174" t="s">
        <v>50</v>
      </c>
      <c r="D116" s="201">
        <v>150</v>
      </c>
      <c r="E116" s="13">
        <v>154</v>
      </c>
      <c r="F116" s="13">
        <v>154</v>
      </c>
      <c r="G116" s="12">
        <f>SUM(E116-F116)</f>
        <v>0</v>
      </c>
      <c r="H116" s="21">
        <f t="shared" si="26"/>
        <v>0</v>
      </c>
      <c r="I116" s="12">
        <f t="shared" si="27"/>
        <v>0</v>
      </c>
      <c r="J116" s="12">
        <f t="shared" si="27"/>
        <v>0</v>
      </c>
      <c r="K116" s="12">
        <f>SUM(I116+J116)</f>
        <v>0</v>
      </c>
      <c r="L116" s="145"/>
      <c r="M116" s="13">
        <v>0</v>
      </c>
    </row>
    <row r="117" spans="1:14" ht="16.2" thickBot="1" x14ac:dyDescent="0.35">
      <c r="A117" s="6">
        <v>96</v>
      </c>
      <c r="B117" s="8"/>
      <c r="C117" s="170" t="s">
        <v>162</v>
      </c>
      <c r="D117" s="1">
        <v>151</v>
      </c>
      <c r="E117" s="12">
        <v>139</v>
      </c>
      <c r="F117" s="12">
        <v>132</v>
      </c>
      <c r="G117" s="12">
        <f>E117-F117</f>
        <v>7</v>
      </c>
      <c r="H117" s="21">
        <f t="shared" si="26"/>
        <v>0.60899999999999987</v>
      </c>
      <c r="I117" s="12">
        <f t="shared" si="27"/>
        <v>41.51</v>
      </c>
      <c r="J117" s="12">
        <f t="shared" si="27"/>
        <v>3.6113699999999991</v>
      </c>
      <c r="K117" s="12">
        <f>I117+J117</f>
        <v>45.121369999999999</v>
      </c>
      <c r="L117" s="145">
        <v>106.47</v>
      </c>
      <c r="M117" s="145">
        <f>SUM(K117:L117)</f>
        <v>151.59136999999998</v>
      </c>
    </row>
    <row r="118" spans="1:14" ht="16.2" thickBot="1" x14ac:dyDescent="0.35">
      <c r="A118" s="6">
        <v>97</v>
      </c>
      <c r="B118" s="100"/>
      <c r="C118" s="174" t="s">
        <v>172</v>
      </c>
      <c r="D118" s="201">
        <v>152</v>
      </c>
      <c r="E118" s="13">
        <v>1379</v>
      </c>
      <c r="F118" s="13">
        <v>1314</v>
      </c>
      <c r="G118" s="12">
        <f>E118-F118</f>
        <v>65</v>
      </c>
      <c r="H118" s="21">
        <f t="shared" si="26"/>
        <v>5.6550000000000002</v>
      </c>
      <c r="I118" s="12">
        <f t="shared" si="27"/>
        <v>385.45</v>
      </c>
      <c r="J118" s="12">
        <f t="shared" si="27"/>
        <v>33.534149999999997</v>
      </c>
      <c r="K118" s="12">
        <f t="shared" ref="K118:K129" si="28">I118+J118</f>
        <v>418.98415</v>
      </c>
      <c r="L118" s="145"/>
      <c r="M118" s="13">
        <f>SUM(K118+L118-B118)</f>
        <v>418.98415</v>
      </c>
    </row>
    <row r="119" spans="1:14" ht="16.2" thickBot="1" x14ac:dyDescent="0.35">
      <c r="A119" s="6">
        <v>98</v>
      </c>
      <c r="B119" s="170">
        <v>285.55</v>
      </c>
      <c r="C119" s="174" t="s">
        <v>89</v>
      </c>
      <c r="D119" s="201">
        <v>153</v>
      </c>
      <c r="E119" s="13">
        <v>1106</v>
      </c>
      <c r="F119" s="13">
        <v>1103</v>
      </c>
      <c r="G119" s="12">
        <f>E119-F119</f>
        <v>3</v>
      </c>
      <c r="H119" s="21">
        <f t="shared" si="26"/>
        <v>0.26099999999999995</v>
      </c>
      <c r="I119" s="12">
        <f t="shared" si="27"/>
        <v>17.79</v>
      </c>
      <c r="J119" s="12">
        <f t="shared" si="27"/>
        <v>1.5477299999999996</v>
      </c>
      <c r="K119" s="12">
        <f t="shared" si="28"/>
        <v>19.337730000000001</v>
      </c>
      <c r="L119" s="145"/>
      <c r="M119" s="13">
        <v>0</v>
      </c>
    </row>
    <row r="120" spans="1:14" ht="16.2" thickBot="1" x14ac:dyDescent="0.35">
      <c r="A120" s="6">
        <v>99</v>
      </c>
      <c r="B120" s="100"/>
      <c r="C120" s="174" t="s">
        <v>147</v>
      </c>
      <c r="D120" s="201">
        <v>155</v>
      </c>
      <c r="E120" s="13">
        <v>1427</v>
      </c>
      <c r="F120" s="13">
        <v>1421</v>
      </c>
      <c r="G120" s="12">
        <f>E120-F120</f>
        <v>6</v>
      </c>
      <c r="H120" s="21">
        <f t="shared" si="26"/>
        <v>0.52199999999999991</v>
      </c>
      <c r="I120" s="12">
        <f t="shared" si="27"/>
        <v>35.58</v>
      </c>
      <c r="J120" s="12">
        <f t="shared" si="27"/>
        <v>3.0954599999999992</v>
      </c>
      <c r="K120" s="12">
        <f t="shared" si="28"/>
        <v>38.675460000000001</v>
      </c>
      <c r="L120" s="145">
        <v>109.58</v>
      </c>
      <c r="M120" s="13">
        <f>SUM(K120+L120)</f>
        <v>148.25546</v>
      </c>
    </row>
    <row r="121" spans="1:14" ht="16.2" thickBot="1" x14ac:dyDescent="0.35">
      <c r="A121" s="6">
        <v>100</v>
      </c>
      <c r="B121" s="170"/>
      <c r="C121" s="174" t="s">
        <v>139</v>
      </c>
      <c r="D121" s="201">
        <v>156</v>
      </c>
      <c r="E121" s="13">
        <v>15120</v>
      </c>
      <c r="F121" s="13">
        <v>14780</v>
      </c>
      <c r="G121" s="12">
        <f>E121-F121</f>
        <v>340</v>
      </c>
      <c r="H121" s="21">
        <f t="shared" si="26"/>
        <v>29.579999999999995</v>
      </c>
      <c r="I121" s="12">
        <f t="shared" si="27"/>
        <v>2016.1999999999998</v>
      </c>
      <c r="J121" s="12">
        <f t="shared" si="27"/>
        <v>175.40939999999995</v>
      </c>
      <c r="K121" s="39">
        <f t="shared" si="28"/>
        <v>2191.6093999999998</v>
      </c>
      <c r="L121" s="30">
        <v>338.41</v>
      </c>
      <c r="M121" s="13">
        <f>SUM(K121+L121)</f>
        <v>2530.0193999999997</v>
      </c>
    </row>
    <row r="122" spans="1:14" ht="16.2" thickBot="1" x14ac:dyDescent="0.35">
      <c r="A122" s="6">
        <v>101</v>
      </c>
      <c r="B122" s="100">
        <v>573.69000000000005</v>
      </c>
      <c r="C122" s="174" t="s">
        <v>117</v>
      </c>
      <c r="D122" s="201">
        <v>157</v>
      </c>
      <c r="E122" s="13">
        <v>739</v>
      </c>
      <c r="F122" s="13">
        <v>731</v>
      </c>
      <c r="G122" s="12">
        <f>SUM(E122-F122)</f>
        <v>8</v>
      </c>
      <c r="H122" s="21">
        <f t="shared" si="26"/>
        <v>0.69599999999999995</v>
      </c>
      <c r="I122" s="12">
        <f t="shared" si="27"/>
        <v>47.44</v>
      </c>
      <c r="J122" s="12">
        <f t="shared" si="27"/>
        <v>4.1272799999999998</v>
      </c>
      <c r="K122" s="39">
        <f t="shared" si="28"/>
        <v>51.567279999999997</v>
      </c>
      <c r="L122" s="30"/>
      <c r="M122" s="13">
        <v>0</v>
      </c>
    </row>
    <row r="123" spans="1:14" ht="16.2" thickBot="1" x14ac:dyDescent="0.35">
      <c r="A123" s="6">
        <v>102</v>
      </c>
      <c r="B123" s="100">
        <v>42.54</v>
      </c>
      <c r="C123" s="174" t="s">
        <v>168</v>
      </c>
      <c r="D123" s="201">
        <v>158</v>
      </c>
      <c r="E123" s="13">
        <v>2338</v>
      </c>
      <c r="F123" s="13">
        <v>2336</v>
      </c>
      <c r="G123" s="12">
        <f t="shared" ref="G123:G129" si="29">E123-F123</f>
        <v>2</v>
      </c>
      <c r="H123" s="21">
        <f t="shared" si="26"/>
        <v>0.17399999999999999</v>
      </c>
      <c r="I123" s="12">
        <f t="shared" si="27"/>
        <v>11.86</v>
      </c>
      <c r="J123" s="12">
        <f t="shared" si="27"/>
        <v>1.03182</v>
      </c>
      <c r="K123" s="12">
        <f t="shared" si="28"/>
        <v>12.891819999999999</v>
      </c>
      <c r="L123" s="145"/>
      <c r="M123" s="13">
        <v>0</v>
      </c>
    </row>
    <row r="124" spans="1:14" ht="16.2" thickBot="1" x14ac:dyDescent="0.35">
      <c r="A124" s="6">
        <v>103</v>
      </c>
      <c r="B124" s="100"/>
      <c r="C124" s="174" t="s">
        <v>168</v>
      </c>
      <c r="D124" s="201">
        <v>161</v>
      </c>
      <c r="E124" s="13">
        <v>8457</v>
      </c>
      <c r="F124" s="13">
        <v>8205</v>
      </c>
      <c r="G124" s="12">
        <f t="shared" si="29"/>
        <v>252</v>
      </c>
      <c r="H124" s="21">
        <f t="shared" si="26"/>
        <v>21.923999999999996</v>
      </c>
      <c r="I124" s="12">
        <f t="shared" si="27"/>
        <v>1494.36</v>
      </c>
      <c r="J124" s="12">
        <f t="shared" si="27"/>
        <v>130.00931999999997</v>
      </c>
      <c r="K124" s="12">
        <f t="shared" si="28"/>
        <v>1624.3693199999998</v>
      </c>
      <c r="L124" s="145"/>
      <c r="M124" s="13">
        <f>SUM(K124+L124)</f>
        <v>1624.3693199999998</v>
      </c>
    </row>
    <row r="125" spans="1:14" ht="16.2" thickBot="1" x14ac:dyDescent="0.35">
      <c r="A125" s="6">
        <v>104</v>
      </c>
      <c r="B125" s="100">
        <v>20.63</v>
      </c>
      <c r="C125" s="174" t="s">
        <v>173</v>
      </c>
      <c r="D125" s="201">
        <v>162</v>
      </c>
      <c r="E125" s="13">
        <v>6345</v>
      </c>
      <c r="F125" s="13">
        <v>6328</v>
      </c>
      <c r="G125" s="12">
        <f t="shared" si="29"/>
        <v>17</v>
      </c>
      <c r="H125" s="21">
        <f t="shared" si="26"/>
        <v>1.4789999999999999</v>
      </c>
      <c r="I125" s="12">
        <f t="shared" si="27"/>
        <v>100.81</v>
      </c>
      <c r="J125" s="12">
        <f t="shared" si="27"/>
        <v>8.7704699999999995</v>
      </c>
      <c r="K125" s="12">
        <f t="shared" si="28"/>
        <v>109.58047000000001</v>
      </c>
      <c r="L125" s="145"/>
      <c r="M125" s="13">
        <f>SUM(K125-B125+L125)</f>
        <v>88.95047000000001</v>
      </c>
    </row>
    <row r="126" spans="1:14" ht="16.2" thickBot="1" x14ac:dyDescent="0.35">
      <c r="A126" s="6">
        <v>105</v>
      </c>
      <c r="B126" s="112">
        <v>131.5</v>
      </c>
      <c r="C126" s="174" t="s">
        <v>138</v>
      </c>
      <c r="D126" s="201">
        <v>163</v>
      </c>
      <c r="E126" s="13">
        <v>19500</v>
      </c>
      <c r="F126" s="13">
        <v>18387</v>
      </c>
      <c r="G126" s="12">
        <f t="shared" si="29"/>
        <v>1113</v>
      </c>
      <c r="H126" s="21">
        <f t="shared" si="26"/>
        <v>96.830999999999989</v>
      </c>
      <c r="I126" s="12">
        <f t="shared" si="27"/>
        <v>6600.0899999999992</v>
      </c>
      <c r="J126" s="12">
        <f t="shared" si="27"/>
        <v>574.20782999999994</v>
      </c>
      <c r="K126" s="12">
        <f t="shared" si="28"/>
        <v>7174.2978299999995</v>
      </c>
      <c r="L126" s="145"/>
      <c r="M126" s="13">
        <v>7042.8</v>
      </c>
      <c r="N126" s="11"/>
    </row>
    <row r="127" spans="1:14" ht="16.2" thickBot="1" x14ac:dyDescent="0.35">
      <c r="A127" s="6">
        <v>106</v>
      </c>
      <c r="B127" s="100">
        <v>352.59</v>
      </c>
      <c r="C127" s="174" t="s">
        <v>125</v>
      </c>
      <c r="D127" s="201">
        <v>164</v>
      </c>
      <c r="E127" s="13">
        <v>5353</v>
      </c>
      <c r="F127" s="13">
        <v>5353</v>
      </c>
      <c r="G127" s="12">
        <f t="shared" si="29"/>
        <v>0</v>
      </c>
      <c r="H127" s="21">
        <f t="shared" si="26"/>
        <v>0</v>
      </c>
      <c r="I127" s="12">
        <f t="shared" si="27"/>
        <v>0</v>
      </c>
      <c r="J127" s="12">
        <f t="shared" si="27"/>
        <v>0</v>
      </c>
      <c r="K127" s="12">
        <f t="shared" si="28"/>
        <v>0</v>
      </c>
      <c r="L127" s="145"/>
      <c r="M127" s="13">
        <v>0</v>
      </c>
    </row>
    <row r="128" spans="1:14" ht="16.2" thickBot="1" x14ac:dyDescent="0.35">
      <c r="A128" s="6">
        <v>107</v>
      </c>
      <c r="B128" s="100">
        <v>377.09</v>
      </c>
      <c r="C128" s="174" t="s">
        <v>105</v>
      </c>
      <c r="D128" s="201">
        <v>165</v>
      </c>
      <c r="E128" s="13">
        <v>4276</v>
      </c>
      <c r="F128" s="13">
        <v>4276</v>
      </c>
      <c r="G128" s="12">
        <f t="shared" si="29"/>
        <v>0</v>
      </c>
      <c r="H128" s="22">
        <f t="shared" si="26"/>
        <v>0</v>
      </c>
      <c r="I128" s="14">
        <f t="shared" si="27"/>
        <v>0</v>
      </c>
      <c r="J128" s="12">
        <f t="shared" si="27"/>
        <v>0</v>
      </c>
      <c r="K128" s="12">
        <f t="shared" si="28"/>
        <v>0</v>
      </c>
      <c r="L128" s="145"/>
      <c r="M128" s="13">
        <v>0</v>
      </c>
    </row>
    <row r="129" spans="1:14" ht="16.2" thickBot="1" x14ac:dyDescent="0.35">
      <c r="A129" s="10">
        <v>108</v>
      </c>
      <c r="B129" s="101"/>
      <c r="C129" s="190" t="s">
        <v>118</v>
      </c>
      <c r="D129" s="205">
        <v>167</v>
      </c>
      <c r="E129" s="144">
        <v>271</v>
      </c>
      <c r="F129" s="144">
        <v>245</v>
      </c>
      <c r="G129" s="14">
        <f t="shared" si="29"/>
        <v>26</v>
      </c>
      <c r="H129" s="117">
        <f t="shared" si="26"/>
        <v>2.262</v>
      </c>
      <c r="I129" s="42">
        <f t="shared" si="27"/>
        <v>154.18</v>
      </c>
      <c r="J129" s="14">
        <f t="shared" si="27"/>
        <v>13.41366</v>
      </c>
      <c r="K129" s="14">
        <f t="shared" si="28"/>
        <v>167.59366</v>
      </c>
      <c r="L129" s="15">
        <v>825.08</v>
      </c>
      <c r="M129" s="144">
        <v>992.67</v>
      </c>
    </row>
    <row r="130" spans="1:14" ht="16.2" thickBot="1" x14ac:dyDescent="0.35">
      <c r="A130" s="131">
        <v>109</v>
      </c>
      <c r="B130" s="40">
        <v>30.3</v>
      </c>
      <c r="C130" s="191" t="s">
        <v>174</v>
      </c>
      <c r="D130" s="26">
        <v>308</v>
      </c>
      <c r="E130" s="44">
        <v>6269</v>
      </c>
      <c r="F130" s="44">
        <v>6093</v>
      </c>
      <c r="G130" s="40">
        <f>SUM(E130-F130)</f>
        <v>176</v>
      </c>
      <c r="H130" s="47">
        <f t="shared" si="26"/>
        <v>15.311999999999998</v>
      </c>
      <c r="I130" s="45">
        <f t="shared" si="27"/>
        <v>1043.6799999999998</v>
      </c>
      <c r="J130" s="46">
        <f t="shared" si="27"/>
        <v>90.800159999999977</v>
      </c>
      <c r="K130" s="29">
        <f>SUM(I130+J130)</f>
        <v>1134.4801599999998</v>
      </c>
      <c r="L130" s="119"/>
      <c r="M130" s="144">
        <f>SUM(K130+L130-B130)</f>
        <v>1104.1801599999999</v>
      </c>
    </row>
    <row r="131" spans="1:14" ht="16.2" thickBot="1" x14ac:dyDescent="0.35">
      <c r="A131" s="271" t="s">
        <v>56</v>
      </c>
      <c r="B131" s="272"/>
      <c r="C131" s="272"/>
      <c r="D131" s="272"/>
      <c r="E131" s="272"/>
      <c r="F131" s="167"/>
      <c r="G131" s="118">
        <f t="shared" ref="G131:M131" si="30">SUM(G114:G130)</f>
        <v>2247</v>
      </c>
      <c r="H131" s="81">
        <f t="shared" si="30"/>
        <v>195.48899999999998</v>
      </c>
      <c r="I131" s="118">
        <f t="shared" si="30"/>
        <v>13324.71</v>
      </c>
      <c r="J131" s="118">
        <f t="shared" si="30"/>
        <v>1159.2497699999997</v>
      </c>
      <c r="K131" s="118">
        <f t="shared" si="30"/>
        <v>14483.959769999999</v>
      </c>
      <c r="L131" s="72">
        <f t="shared" si="30"/>
        <v>9953.24</v>
      </c>
      <c r="M131" s="72">
        <f t="shared" si="30"/>
        <v>24170.971449999997</v>
      </c>
    </row>
    <row r="132" spans="1:14" ht="21" thickBot="1" x14ac:dyDescent="0.35">
      <c r="A132" s="241" t="s">
        <v>28</v>
      </c>
      <c r="B132" s="242"/>
      <c r="C132" s="242"/>
      <c r="D132" s="242"/>
      <c r="E132" s="242"/>
      <c r="F132" s="242"/>
      <c r="G132" s="192"/>
      <c r="H132" s="192"/>
      <c r="I132" s="192"/>
      <c r="J132" s="192"/>
      <c r="K132" s="192"/>
      <c r="L132" s="192"/>
      <c r="M132" s="193"/>
    </row>
    <row r="133" spans="1:14" ht="16.2" thickBot="1" x14ac:dyDescent="0.35">
      <c r="A133" s="63">
        <v>110</v>
      </c>
      <c r="B133" s="27">
        <v>290.06</v>
      </c>
      <c r="C133" s="175" t="s">
        <v>174</v>
      </c>
      <c r="D133" s="26">
        <v>170</v>
      </c>
      <c r="E133" s="29">
        <v>16514</v>
      </c>
      <c r="F133" s="29">
        <v>16292</v>
      </c>
      <c r="G133" s="29">
        <f t="shared" ref="G133:G140" si="31">E133-F133</f>
        <v>222</v>
      </c>
      <c r="H133" s="109">
        <f t="shared" ref="H133:H140" si="32">SUM(G133*8.7/100)</f>
        <v>19.314</v>
      </c>
      <c r="I133" s="29">
        <f t="shared" ref="I133:J140" si="33">SUM(G133*5.93)</f>
        <v>1316.46</v>
      </c>
      <c r="J133" s="29">
        <f t="shared" si="33"/>
        <v>114.53201999999999</v>
      </c>
      <c r="K133" s="29">
        <f t="shared" ref="K133:K140" si="34">I133+J133</f>
        <v>1430.9920200000001</v>
      </c>
      <c r="L133" s="29"/>
      <c r="M133" s="107">
        <v>1140.93</v>
      </c>
    </row>
    <row r="134" spans="1:14" ht="16.2" thickBot="1" x14ac:dyDescent="0.35">
      <c r="A134" s="2">
        <v>111</v>
      </c>
      <c r="B134" s="8"/>
      <c r="C134" s="174" t="s">
        <v>79</v>
      </c>
      <c r="D134" s="142">
        <v>173</v>
      </c>
      <c r="E134" s="145">
        <v>4017</v>
      </c>
      <c r="F134" s="145">
        <v>3952</v>
      </c>
      <c r="G134" s="12">
        <f t="shared" si="31"/>
        <v>65</v>
      </c>
      <c r="H134" s="21">
        <f t="shared" si="32"/>
        <v>5.6550000000000002</v>
      </c>
      <c r="I134" s="12">
        <f t="shared" si="33"/>
        <v>385.45</v>
      </c>
      <c r="J134" s="12">
        <f t="shared" si="33"/>
        <v>33.534149999999997</v>
      </c>
      <c r="K134" s="12">
        <f t="shared" si="34"/>
        <v>418.98415</v>
      </c>
      <c r="L134" s="145">
        <v>2178.7199999999998</v>
      </c>
      <c r="M134" s="13">
        <f>SUM(K134:L134)</f>
        <v>2597.7041499999996</v>
      </c>
    </row>
    <row r="135" spans="1:14" ht="16.2" thickBot="1" x14ac:dyDescent="0.35">
      <c r="A135" s="2">
        <v>112</v>
      </c>
      <c r="B135" s="8"/>
      <c r="C135" s="174" t="s">
        <v>124</v>
      </c>
      <c r="D135" s="201">
        <v>174</v>
      </c>
      <c r="E135" s="13">
        <v>1877</v>
      </c>
      <c r="F135" s="13">
        <v>1875</v>
      </c>
      <c r="G135" s="12">
        <f t="shared" si="31"/>
        <v>2</v>
      </c>
      <c r="H135" s="21">
        <f t="shared" si="32"/>
        <v>0.17399999999999999</v>
      </c>
      <c r="I135" s="12">
        <f t="shared" si="33"/>
        <v>11.86</v>
      </c>
      <c r="J135" s="12">
        <f t="shared" si="33"/>
        <v>1.03182</v>
      </c>
      <c r="K135" s="12">
        <f t="shared" si="34"/>
        <v>12.891819999999999</v>
      </c>
      <c r="L135" s="145">
        <v>399.65</v>
      </c>
      <c r="M135" s="13">
        <f>SUM(K135+L135)</f>
        <v>412.54181999999997</v>
      </c>
    </row>
    <row r="136" spans="1:14" ht="16.2" thickBot="1" x14ac:dyDescent="0.35">
      <c r="A136" s="2">
        <v>113</v>
      </c>
      <c r="B136" s="8"/>
      <c r="C136" s="174" t="s">
        <v>135</v>
      </c>
      <c r="D136" s="201">
        <v>181</v>
      </c>
      <c r="E136" s="13">
        <v>1970</v>
      </c>
      <c r="F136" s="13">
        <v>1967</v>
      </c>
      <c r="G136" s="12">
        <f t="shared" si="31"/>
        <v>3</v>
      </c>
      <c r="H136" s="21">
        <f t="shared" si="32"/>
        <v>0.26099999999999995</v>
      </c>
      <c r="I136" s="12">
        <f t="shared" si="33"/>
        <v>17.79</v>
      </c>
      <c r="J136" s="12">
        <f t="shared" si="33"/>
        <v>1.5477299999999996</v>
      </c>
      <c r="K136" s="12">
        <f t="shared" si="34"/>
        <v>19.337730000000001</v>
      </c>
      <c r="L136" s="145">
        <v>219.16</v>
      </c>
      <c r="M136" s="13">
        <f>SUM(K136+L136)</f>
        <v>238.49772999999999</v>
      </c>
    </row>
    <row r="137" spans="1:14" ht="16.2" thickBot="1" x14ac:dyDescent="0.35">
      <c r="A137" s="2">
        <v>114</v>
      </c>
      <c r="B137" s="8"/>
      <c r="C137" s="174" t="s">
        <v>90</v>
      </c>
      <c r="D137" s="201">
        <v>186</v>
      </c>
      <c r="E137" s="13">
        <v>20659</v>
      </c>
      <c r="F137" s="13">
        <v>20657</v>
      </c>
      <c r="G137" s="12">
        <f t="shared" si="31"/>
        <v>2</v>
      </c>
      <c r="H137" s="21">
        <f t="shared" si="32"/>
        <v>0.17399999999999999</v>
      </c>
      <c r="I137" s="14">
        <f t="shared" si="33"/>
        <v>11.86</v>
      </c>
      <c r="J137" s="12">
        <f t="shared" si="33"/>
        <v>1.03182</v>
      </c>
      <c r="K137" s="12">
        <f t="shared" si="34"/>
        <v>12.891819999999999</v>
      </c>
      <c r="L137" s="145">
        <v>3864.32</v>
      </c>
      <c r="M137" s="13">
        <v>3877.21</v>
      </c>
      <c r="N137" s="11"/>
    </row>
    <row r="138" spans="1:14" ht="16.2" thickBot="1" x14ac:dyDescent="0.35">
      <c r="A138" s="2">
        <v>115</v>
      </c>
      <c r="B138" s="8"/>
      <c r="C138" s="174" t="s">
        <v>167</v>
      </c>
      <c r="D138" s="201">
        <v>189</v>
      </c>
      <c r="E138" s="13">
        <v>2471</v>
      </c>
      <c r="F138" s="13">
        <v>2434</v>
      </c>
      <c r="G138" s="12">
        <f t="shared" si="31"/>
        <v>37</v>
      </c>
      <c r="H138" s="21">
        <f t="shared" si="32"/>
        <v>3.2189999999999999</v>
      </c>
      <c r="I138" s="29">
        <f t="shared" si="33"/>
        <v>219.41</v>
      </c>
      <c r="J138" s="28">
        <f t="shared" si="33"/>
        <v>19.088669999999997</v>
      </c>
      <c r="K138" s="12">
        <f t="shared" si="34"/>
        <v>238.49867</v>
      </c>
      <c r="L138" s="145">
        <v>315.2</v>
      </c>
      <c r="M138" s="13">
        <f>SUM(K138+L138)</f>
        <v>553.69866999999999</v>
      </c>
    </row>
    <row r="139" spans="1:14" ht="16.2" thickBot="1" x14ac:dyDescent="0.35">
      <c r="A139" s="2">
        <v>116</v>
      </c>
      <c r="B139" s="8"/>
      <c r="C139" s="174" t="s">
        <v>171</v>
      </c>
      <c r="D139" s="201">
        <v>196</v>
      </c>
      <c r="E139" s="13">
        <v>13661</v>
      </c>
      <c r="F139" s="13">
        <v>13651</v>
      </c>
      <c r="G139" s="12">
        <f t="shared" si="31"/>
        <v>10</v>
      </c>
      <c r="H139" s="21">
        <f t="shared" si="32"/>
        <v>0.87</v>
      </c>
      <c r="I139" s="43">
        <f t="shared" si="33"/>
        <v>59.3</v>
      </c>
      <c r="J139" s="12">
        <f t="shared" si="33"/>
        <v>5.1590999999999996</v>
      </c>
      <c r="K139" s="12">
        <f t="shared" si="34"/>
        <v>64.459099999999992</v>
      </c>
      <c r="L139" s="145">
        <v>527.27</v>
      </c>
      <c r="M139" s="13">
        <f>SUM(K139+L139)</f>
        <v>591.72910000000002</v>
      </c>
    </row>
    <row r="140" spans="1:14" ht="16.2" thickBot="1" x14ac:dyDescent="0.35">
      <c r="A140" s="211">
        <v>117</v>
      </c>
      <c r="B140" s="102"/>
      <c r="C140" s="185" t="s">
        <v>71</v>
      </c>
      <c r="D140" s="205">
        <v>197</v>
      </c>
      <c r="E140" s="144">
        <v>2300</v>
      </c>
      <c r="F140" s="144">
        <v>2300</v>
      </c>
      <c r="G140" s="14">
        <f t="shared" si="31"/>
        <v>0</v>
      </c>
      <c r="H140" s="21">
        <f t="shared" si="32"/>
        <v>0</v>
      </c>
      <c r="I140" s="12">
        <f t="shared" si="33"/>
        <v>0</v>
      </c>
      <c r="J140" s="14">
        <f t="shared" si="33"/>
        <v>0</v>
      </c>
      <c r="K140" s="14">
        <f t="shared" si="34"/>
        <v>0</v>
      </c>
      <c r="L140" s="15"/>
      <c r="M140" s="144">
        <v>0</v>
      </c>
    </row>
    <row r="141" spans="1:14" ht="16.2" thickBot="1" x14ac:dyDescent="0.35">
      <c r="A141" s="161"/>
      <c r="B141" s="239" t="s">
        <v>158</v>
      </c>
      <c r="C141" s="239"/>
      <c r="D141" s="239"/>
      <c r="E141" s="239"/>
      <c r="F141" s="240"/>
      <c r="G141" s="68">
        <f t="shared" ref="G141:M141" si="35">SUM(G133:G140)</f>
        <v>341</v>
      </c>
      <c r="H141" s="75">
        <f t="shared" si="35"/>
        <v>29.667000000000002</v>
      </c>
      <c r="I141" s="70">
        <f t="shared" si="35"/>
        <v>2022.1299999999999</v>
      </c>
      <c r="J141" s="68">
        <f t="shared" si="35"/>
        <v>175.92531000000002</v>
      </c>
      <c r="K141" s="68">
        <f t="shared" si="35"/>
        <v>2198.0553100000002</v>
      </c>
      <c r="L141" s="68">
        <f t="shared" si="35"/>
        <v>7504.32</v>
      </c>
      <c r="M141" s="68">
        <f t="shared" si="35"/>
        <v>9412.3114700000006</v>
      </c>
    </row>
    <row r="142" spans="1:14" ht="20.399999999999999" x14ac:dyDescent="0.3">
      <c r="A142" s="241" t="s">
        <v>29</v>
      </c>
      <c r="B142" s="242"/>
      <c r="C142" s="242"/>
      <c r="D142" s="242"/>
      <c r="E142" s="242"/>
      <c r="F142" s="242"/>
      <c r="G142" s="187"/>
      <c r="H142" s="187"/>
      <c r="I142" s="187"/>
      <c r="J142" s="187"/>
      <c r="K142" s="187"/>
      <c r="L142" s="187"/>
      <c r="M142" s="188"/>
    </row>
    <row r="143" spans="1:14" ht="16.2" thickBot="1" x14ac:dyDescent="0.35">
      <c r="A143" s="84">
        <v>118</v>
      </c>
      <c r="B143" s="213">
        <v>1498.03</v>
      </c>
      <c r="C143" s="189" t="s">
        <v>148</v>
      </c>
      <c r="D143" s="85">
        <v>199</v>
      </c>
      <c r="E143" s="64">
        <v>11448</v>
      </c>
      <c r="F143" s="64">
        <v>11447</v>
      </c>
      <c r="G143" s="74">
        <f t="shared" ref="G143:G154" si="36">E143-F143</f>
        <v>1</v>
      </c>
      <c r="H143" s="52">
        <f t="shared" ref="H143:H167" si="37">SUM(G143*8.7/100)</f>
        <v>8.6999999999999994E-2</v>
      </c>
      <c r="I143" s="74">
        <f t="shared" ref="I143:I167" si="38">SUM(G143*5.93)</f>
        <v>5.93</v>
      </c>
      <c r="J143" s="74">
        <f t="shared" ref="J143" si="39">SUM(H143*5.73)</f>
        <v>0.49851000000000001</v>
      </c>
      <c r="K143" s="74">
        <f t="shared" ref="K143:K151" si="40">I143+J143</f>
        <v>6.4285099999999993</v>
      </c>
      <c r="L143" s="64"/>
      <c r="M143" s="64">
        <v>0</v>
      </c>
    </row>
    <row r="144" spans="1:14" ht="16.2" thickBot="1" x14ac:dyDescent="0.35">
      <c r="A144" s="48">
        <v>119</v>
      </c>
      <c r="B144" s="61"/>
      <c r="C144" s="175" t="s">
        <v>64</v>
      </c>
      <c r="D144" s="59">
        <v>200</v>
      </c>
      <c r="E144" s="13">
        <v>2546</v>
      </c>
      <c r="F144" s="13">
        <v>2546</v>
      </c>
      <c r="G144" s="12">
        <f t="shared" si="36"/>
        <v>0</v>
      </c>
      <c r="H144" s="21">
        <f t="shared" si="37"/>
        <v>0</v>
      </c>
      <c r="I144" s="14">
        <f t="shared" si="38"/>
        <v>0</v>
      </c>
      <c r="J144" s="12">
        <f t="shared" ref="J144:J167" si="41">SUM(H144*5.93)</f>
        <v>0</v>
      </c>
      <c r="K144" s="12">
        <f t="shared" si="40"/>
        <v>0</v>
      </c>
      <c r="L144" s="145">
        <v>902.42</v>
      </c>
      <c r="M144" s="13">
        <v>941.1</v>
      </c>
    </row>
    <row r="145" spans="1:13" ht="18.75" customHeight="1" thickBot="1" x14ac:dyDescent="0.35">
      <c r="A145" s="48">
        <v>120</v>
      </c>
      <c r="B145" s="20">
        <v>158.57</v>
      </c>
      <c r="C145" s="174" t="s">
        <v>126</v>
      </c>
      <c r="D145" s="59">
        <v>201</v>
      </c>
      <c r="E145" s="13">
        <v>2113</v>
      </c>
      <c r="F145" s="13">
        <v>2101</v>
      </c>
      <c r="G145" s="12">
        <f t="shared" si="36"/>
        <v>12</v>
      </c>
      <c r="H145" s="21">
        <f t="shared" si="37"/>
        <v>1.0439999999999998</v>
      </c>
      <c r="I145" s="29">
        <f t="shared" si="38"/>
        <v>71.16</v>
      </c>
      <c r="J145" s="28">
        <f t="shared" si="41"/>
        <v>6.1909199999999984</v>
      </c>
      <c r="K145" s="12">
        <f t="shared" si="40"/>
        <v>77.350920000000002</v>
      </c>
      <c r="L145" s="145"/>
      <c r="M145" s="13">
        <v>0</v>
      </c>
    </row>
    <row r="146" spans="1:13" ht="16.2" thickBot="1" x14ac:dyDescent="0.35">
      <c r="A146" s="48">
        <v>121</v>
      </c>
      <c r="B146" s="20"/>
      <c r="C146" s="174" t="s">
        <v>149</v>
      </c>
      <c r="D146" s="59">
        <v>202</v>
      </c>
      <c r="E146" s="13">
        <v>7955</v>
      </c>
      <c r="F146" s="13">
        <v>7940</v>
      </c>
      <c r="G146" s="12">
        <f t="shared" si="36"/>
        <v>15</v>
      </c>
      <c r="H146" s="22">
        <f t="shared" si="37"/>
        <v>1.3049999999999999</v>
      </c>
      <c r="I146" s="122">
        <f t="shared" si="38"/>
        <v>88.949999999999989</v>
      </c>
      <c r="J146" s="12">
        <f t="shared" si="41"/>
        <v>7.7386499999999989</v>
      </c>
      <c r="K146" s="12">
        <f t="shared" si="40"/>
        <v>96.688649999999981</v>
      </c>
      <c r="L146" s="145">
        <v>143.1</v>
      </c>
      <c r="M146" s="13">
        <v>239.79</v>
      </c>
    </row>
    <row r="147" spans="1:13" ht="16.2" thickBot="1" x14ac:dyDescent="0.35">
      <c r="A147" s="48">
        <v>122</v>
      </c>
      <c r="B147" s="20"/>
      <c r="C147" s="174"/>
      <c r="D147" s="59">
        <v>203</v>
      </c>
      <c r="E147" s="13">
        <v>4095</v>
      </c>
      <c r="F147" s="13">
        <v>4095</v>
      </c>
      <c r="G147" s="14">
        <f t="shared" si="36"/>
        <v>0</v>
      </c>
      <c r="H147" s="66">
        <f t="shared" si="37"/>
        <v>0</v>
      </c>
      <c r="I147" s="110">
        <f t="shared" si="38"/>
        <v>0</v>
      </c>
      <c r="J147" s="12">
        <f t="shared" si="41"/>
        <v>0</v>
      </c>
      <c r="K147" s="12">
        <f t="shared" si="40"/>
        <v>0</v>
      </c>
      <c r="L147" s="145">
        <v>1024.9000000000001</v>
      </c>
      <c r="M147" s="13">
        <v>1024.9000000000001</v>
      </c>
    </row>
    <row r="148" spans="1:13" ht="16.2" thickBot="1" x14ac:dyDescent="0.35">
      <c r="A148" s="48">
        <v>123</v>
      </c>
      <c r="B148" s="138">
        <v>39.32</v>
      </c>
      <c r="C148" s="174" t="s">
        <v>136</v>
      </c>
      <c r="D148" s="59">
        <v>204</v>
      </c>
      <c r="E148" s="13">
        <v>608</v>
      </c>
      <c r="F148" s="13">
        <v>608</v>
      </c>
      <c r="G148" s="29">
        <f t="shared" si="36"/>
        <v>0</v>
      </c>
      <c r="H148" s="124">
        <f t="shared" si="37"/>
        <v>0</v>
      </c>
      <c r="I148" s="12">
        <f t="shared" si="38"/>
        <v>0</v>
      </c>
      <c r="J148" s="12">
        <f t="shared" si="41"/>
        <v>0</v>
      </c>
      <c r="K148" s="12">
        <f t="shared" si="40"/>
        <v>0</v>
      </c>
      <c r="L148" s="145"/>
      <c r="M148" s="13">
        <v>0</v>
      </c>
    </row>
    <row r="149" spans="1:13" ht="16.2" thickBot="1" x14ac:dyDescent="0.35">
      <c r="A149" s="48">
        <v>124</v>
      </c>
      <c r="B149" s="20"/>
      <c r="C149" s="174" t="s">
        <v>51</v>
      </c>
      <c r="D149" s="59">
        <v>206</v>
      </c>
      <c r="E149" s="13">
        <v>720</v>
      </c>
      <c r="F149" s="13">
        <v>720</v>
      </c>
      <c r="G149" s="29">
        <f t="shared" si="36"/>
        <v>0</v>
      </c>
      <c r="H149" s="123">
        <f t="shared" si="37"/>
        <v>0</v>
      </c>
      <c r="I149" s="12">
        <f t="shared" si="38"/>
        <v>0</v>
      </c>
      <c r="J149" s="12">
        <f t="shared" si="41"/>
        <v>0</v>
      </c>
      <c r="K149" s="12">
        <f t="shared" si="40"/>
        <v>0</v>
      </c>
      <c r="L149" s="145"/>
      <c r="M149" s="13">
        <v>0</v>
      </c>
    </row>
    <row r="150" spans="1:13" ht="16.2" thickBot="1" x14ac:dyDescent="0.35">
      <c r="A150" s="48">
        <v>125</v>
      </c>
      <c r="B150" s="12">
        <v>161.15</v>
      </c>
      <c r="C150" s="174" t="s">
        <v>141</v>
      </c>
      <c r="D150" s="59">
        <v>208</v>
      </c>
      <c r="E150" s="13">
        <v>3184</v>
      </c>
      <c r="F150" s="13">
        <v>3184</v>
      </c>
      <c r="G150" s="12">
        <f t="shared" si="36"/>
        <v>0</v>
      </c>
      <c r="H150" s="21">
        <f t="shared" si="37"/>
        <v>0</v>
      </c>
      <c r="I150" s="12">
        <f t="shared" si="38"/>
        <v>0</v>
      </c>
      <c r="J150" s="12">
        <f t="shared" si="41"/>
        <v>0</v>
      </c>
      <c r="K150" s="12">
        <f t="shared" si="40"/>
        <v>0</v>
      </c>
      <c r="L150" s="145"/>
      <c r="M150" s="13">
        <v>0</v>
      </c>
    </row>
    <row r="151" spans="1:13" ht="16.2" thickBot="1" x14ac:dyDescent="0.35">
      <c r="A151" s="48">
        <v>126</v>
      </c>
      <c r="B151" s="12">
        <v>135.36000000000001</v>
      </c>
      <c r="C151" s="174" t="s">
        <v>92</v>
      </c>
      <c r="D151" s="59">
        <v>209</v>
      </c>
      <c r="E151" s="13">
        <v>2592</v>
      </c>
      <c r="F151" s="13">
        <v>2581</v>
      </c>
      <c r="G151" s="12">
        <f t="shared" si="36"/>
        <v>11</v>
      </c>
      <c r="H151" s="21">
        <f t="shared" si="37"/>
        <v>0.95699999999999985</v>
      </c>
      <c r="I151" s="12">
        <f t="shared" si="38"/>
        <v>65.22999999999999</v>
      </c>
      <c r="J151" s="12">
        <f t="shared" si="41"/>
        <v>5.6750099999999986</v>
      </c>
      <c r="K151" s="12">
        <f t="shared" si="40"/>
        <v>70.90500999999999</v>
      </c>
      <c r="L151" s="145"/>
      <c r="M151" s="13">
        <v>0</v>
      </c>
    </row>
    <row r="152" spans="1:13" ht="16.2" thickBot="1" x14ac:dyDescent="0.35">
      <c r="A152" s="48">
        <v>127</v>
      </c>
      <c r="B152" s="147"/>
      <c r="C152" s="174" t="s">
        <v>139</v>
      </c>
      <c r="D152" s="59">
        <v>211</v>
      </c>
      <c r="E152" s="13">
        <v>3622</v>
      </c>
      <c r="F152" s="13">
        <v>3617</v>
      </c>
      <c r="G152" s="12">
        <f t="shared" si="36"/>
        <v>5</v>
      </c>
      <c r="H152" s="21">
        <f t="shared" si="37"/>
        <v>0.435</v>
      </c>
      <c r="I152" s="12">
        <f t="shared" si="38"/>
        <v>29.65</v>
      </c>
      <c r="J152" s="12">
        <f t="shared" si="41"/>
        <v>2.5795499999999998</v>
      </c>
      <c r="K152" s="12">
        <f>SUM(I152+J152)</f>
        <v>32.229549999999996</v>
      </c>
      <c r="L152" s="145"/>
      <c r="M152" s="13">
        <v>112.16</v>
      </c>
    </row>
    <row r="153" spans="1:13" ht="16.2" thickBot="1" x14ac:dyDescent="0.35">
      <c r="A153" s="48">
        <v>128</v>
      </c>
      <c r="B153" s="20"/>
      <c r="C153" s="174" t="s">
        <v>127</v>
      </c>
      <c r="D153" s="59">
        <v>212</v>
      </c>
      <c r="E153" s="13">
        <v>12736</v>
      </c>
      <c r="F153" s="13">
        <v>12670</v>
      </c>
      <c r="G153" s="12">
        <f t="shared" si="36"/>
        <v>66</v>
      </c>
      <c r="H153" s="21">
        <f t="shared" si="37"/>
        <v>5.7419999999999991</v>
      </c>
      <c r="I153" s="12">
        <f t="shared" si="38"/>
        <v>391.38</v>
      </c>
      <c r="J153" s="12">
        <f t="shared" si="41"/>
        <v>34.050059999999995</v>
      </c>
      <c r="K153" s="12">
        <f>I153+J153</f>
        <v>425.43005999999997</v>
      </c>
      <c r="L153" s="145">
        <v>1074.53</v>
      </c>
      <c r="M153" s="13">
        <f>SUM(K153+L153-B153)</f>
        <v>1499.9600599999999</v>
      </c>
    </row>
    <row r="154" spans="1:13" ht="16.2" thickBot="1" x14ac:dyDescent="0.35">
      <c r="A154" s="48">
        <v>129</v>
      </c>
      <c r="B154" s="20">
        <v>667.35</v>
      </c>
      <c r="C154" s="174" t="s">
        <v>93</v>
      </c>
      <c r="D154" s="59">
        <v>213</v>
      </c>
      <c r="E154" s="13">
        <v>3041</v>
      </c>
      <c r="F154" s="13">
        <v>2925</v>
      </c>
      <c r="G154" s="12">
        <f t="shared" si="36"/>
        <v>116</v>
      </c>
      <c r="H154" s="21">
        <f t="shared" si="37"/>
        <v>10.091999999999999</v>
      </c>
      <c r="I154" s="12">
        <f t="shared" si="38"/>
        <v>687.88</v>
      </c>
      <c r="J154" s="12">
        <f t="shared" si="41"/>
        <v>59.845559999999992</v>
      </c>
      <c r="K154" s="12">
        <f>I154+J154</f>
        <v>747.72555999999997</v>
      </c>
      <c r="L154" s="145"/>
      <c r="M154" s="13">
        <v>80.38</v>
      </c>
    </row>
    <row r="155" spans="1:13" ht="16.2" thickBot="1" x14ac:dyDescent="0.35">
      <c r="A155" s="48">
        <v>130</v>
      </c>
      <c r="B155" s="20"/>
      <c r="C155" s="174" t="s">
        <v>100</v>
      </c>
      <c r="D155" s="59">
        <v>216</v>
      </c>
      <c r="E155" s="13">
        <v>1981</v>
      </c>
      <c r="F155" s="13">
        <v>1977</v>
      </c>
      <c r="G155" s="12">
        <f>SUM(E155-F155)</f>
        <v>4</v>
      </c>
      <c r="H155" s="21">
        <f t="shared" si="37"/>
        <v>0.34799999999999998</v>
      </c>
      <c r="I155" s="14">
        <f t="shared" si="38"/>
        <v>23.72</v>
      </c>
      <c r="J155" s="12">
        <f t="shared" si="41"/>
        <v>2.0636399999999999</v>
      </c>
      <c r="K155" s="12">
        <f>I155+J155</f>
        <v>25.783639999999998</v>
      </c>
      <c r="L155" s="145">
        <v>109.58</v>
      </c>
      <c r="M155" s="13">
        <f>SUM(K155-B155+L155)</f>
        <v>135.36364</v>
      </c>
    </row>
    <row r="156" spans="1:13" ht="16.2" thickBot="1" x14ac:dyDescent="0.35">
      <c r="A156" s="48">
        <v>131</v>
      </c>
      <c r="B156" s="12">
        <v>1911.21</v>
      </c>
      <c r="C156" s="174" t="s">
        <v>117</v>
      </c>
      <c r="D156" s="59">
        <v>218</v>
      </c>
      <c r="E156" s="13">
        <v>7333</v>
      </c>
      <c r="F156" s="13">
        <v>7333</v>
      </c>
      <c r="G156" s="12">
        <f t="shared" ref="G156:G163" si="42">E156-F156</f>
        <v>0</v>
      </c>
      <c r="H156" s="21">
        <f t="shared" si="37"/>
        <v>0</v>
      </c>
      <c r="I156" s="29">
        <f t="shared" si="38"/>
        <v>0</v>
      </c>
      <c r="J156" s="28">
        <f t="shared" si="41"/>
        <v>0</v>
      </c>
      <c r="K156" s="12">
        <f>SUM(I156+J156)</f>
        <v>0</v>
      </c>
      <c r="L156" s="145"/>
      <c r="M156" s="13">
        <v>0</v>
      </c>
    </row>
    <row r="157" spans="1:13" ht="16.2" thickBot="1" x14ac:dyDescent="0.35">
      <c r="A157" s="48">
        <v>132</v>
      </c>
      <c r="B157" s="12">
        <v>51.57</v>
      </c>
      <c r="C157" s="174" t="s">
        <v>141</v>
      </c>
      <c r="D157" s="59">
        <v>220</v>
      </c>
      <c r="E157" s="13">
        <v>2742</v>
      </c>
      <c r="F157" s="13">
        <v>2742</v>
      </c>
      <c r="G157" s="12">
        <f t="shared" si="42"/>
        <v>0</v>
      </c>
      <c r="H157" s="22">
        <f t="shared" si="37"/>
        <v>0</v>
      </c>
      <c r="I157" s="43">
        <f t="shared" si="38"/>
        <v>0</v>
      </c>
      <c r="J157" s="12">
        <f t="shared" si="41"/>
        <v>0</v>
      </c>
      <c r="K157" s="12">
        <f t="shared" ref="K157:K167" si="43">I157+J157</f>
        <v>0</v>
      </c>
      <c r="L157" s="145"/>
      <c r="M157" s="13">
        <v>0</v>
      </c>
    </row>
    <row r="158" spans="1:13" ht="16.2" thickBot="1" x14ac:dyDescent="0.35">
      <c r="A158" s="48">
        <v>133</v>
      </c>
      <c r="B158" s="20"/>
      <c r="C158" s="174" t="s">
        <v>128</v>
      </c>
      <c r="D158" s="59">
        <v>222</v>
      </c>
      <c r="E158" s="13">
        <v>5224</v>
      </c>
      <c r="F158" s="13">
        <v>5181</v>
      </c>
      <c r="G158" s="12">
        <f t="shared" si="42"/>
        <v>43</v>
      </c>
      <c r="H158" s="53">
        <f t="shared" si="37"/>
        <v>3.7409999999999997</v>
      </c>
      <c r="I158" s="40">
        <f t="shared" si="38"/>
        <v>254.98999999999998</v>
      </c>
      <c r="J158" s="12">
        <f t="shared" si="41"/>
        <v>22.184129999999996</v>
      </c>
      <c r="K158" s="12">
        <f t="shared" si="43"/>
        <v>277.17412999999999</v>
      </c>
      <c r="L158" s="145">
        <v>1875.76</v>
      </c>
      <c r="M158" s="13">
        <f>SUM(K158+L158)</f>
        <v>2152.9341300000001</v>
      </c>
    </row>
    <row r="159" spans="1:13" ht="16.2" thickBot="1" x14ac:dyDescent="0.35">
      <c r="A159" s="48">
        <v>134</v>
      </c>
      <c r="B159" s="20"/>
      <c r="C159" s="174" t="s">
        <v>175</v>
      </c>
      <c r="D159" s="59">
        <v>223</v>
      </c>
      <c r="E159" s="13">
        <v>1942</v>
      </c>
      <c r="F159" s="13">
        <v>1934</v>
      </c>
      <c r="G159" s="12">
        <f t="shared" si="42"/>
        <v>8</v>
      </c>
      <c r="H159" s="54">
        <f t="shared" si="37"/>
        <v>0.69599999999999995</v>
      </c>
      <c r="I159" s="12">
        <f t="shared" si="38"/>
        <v>47.44</v>
      </c>
      <c r="J159" s="12">
        <f t="shared" si="41"/>
        <v>4.1272799999999998</v>
      </c>
      <c r="K159" s="12">
        <f t="shared" si="43"/>
        <v>51.567279999999997</v>
      </c>
      <c r="L159" s="145"/>
      <c r="M159" s="13">
        <v>27.72</v>
      </c>
    </row>
    <row r="160" spans="1:13" ht="16.2" thickBot="1" x14ac:dyDescent="0.35">
      <c r="A160" s="48">
        <v>135</v>
      </c>
      <c r="B160" s="20">
        <v>51.57</v>
      </c>
      <c r="C160" s="174" t="s">
        <v>135</v>
      </c>
      <c r="D160" s="59">
        <v>224</v>
      </c>
      <c r="E160" s="13">
        <v>3042</v>
      </c>
      <c r="F160" s="13">
        <v>3042</v>
      </c>
      <c r="G160" s="12">
        <f t="shared" si="42"/>
        <v>0</v>
      </c>
      <c r="H160" s="55">
        <f t="shared" si="37"/>
        <v>0</v>
      </c>
      <c r="I160" s="12">
        <f t="shared" si="38"/>
        <v>0</v>
      </c>
      <c r="J160" s="12">
        <f t="shared" si="41"/>
        <v>0</v>
      </c>
      <c r="K160" s="12">
        <f t="shared" si="43"/>
        <v>0</v>
      </c>
      <c r="L160" s="145"/>
      <c r="M160" s="13">
        <v>0</v>
      </c>
    </row>
    <row r="161" spans="1:14" ht="16.2" thickBot="1" x14ac:dyDescent="0.35">
      <c r="A161" s="48">
        <v>136</v>
      </c>
      <c r="B161" s="20"/>
      <c r="C161" s="174" t="s">
        <v>138</v>
      </c>
      <c r="D161" s="59">
        <v>225</v>
      </c>
      <c r="E161" s="13">
        <v>11528</v>
      </c>
      <c r="F161" s="13">
        <v>11523</v>
      </c>
      <c r="G161" s="12">
        <f t="shared" si="42"/>
        <v>5</v>
      </c>
      <c r="H161" s="21">
        <f t="shared" si="37"/>
        <v>0.435</v>
      </c>
      <c r="I161" s="12">
        <f t="shared" si="38"/>
        <v>29.65</v>
      </c>
      <c r="J161" s="12">
        <f t="shared" si="41"/>
        <v>2.5795499999999998</v>
      </c>
      <c r="K161" s="12">
        <f t="shared" si="43"/>
        <v>32.229549999999996</v>
      </c>
      <c r="L161" s="145"/>
      <c r="M161" s="13">
        <v>32.229999999999997</v>
      </c>
    </row>
    <row r="162" spans="1:14" ht="16.2" thickBot="1" x14ac:dyDescent="0.35">
      <c r="A162" s="48">
        <v>137</v>
      </c>
      <c r="B162" s="12">
        <v>331.96</v>
      </c>
      <c r="C162" s="174" t="s">
        <v>173</v>
      </c>
      <c r="D162" s="59">
        <v>226</v>
      </c>
      <c r="E162" s="13">
        <v>8017</v>
      </c>
      <c r="F162" s="13">
        <v>7957</v>
      </c>
      <c r="G162" s="12">
        <f t="shared" si="42"/>
        <v>60</v>
      </c>
      <c r="H162" s="21">
        <f t="shared" si="37"/>
        <v>5.22</v>
      </c>
      <c r="I162" s="12">
        <f t="shared" si="38"/>
        <v>355.79999999999995</v>
      </c>
      <c r="J162" s="12">
        <f t="shared" si="41"/>
        <v>30.954599999999996</v>
      </c>
      <c r="K162" s="12">
        <f t="shared" si="43"/>
        <v>386.75459999999993</v>
      </c>
      <c r="L162" s="145"/>
      <c r="M162" s="13">
        <v>54.79</v>
      </c>
    </row>
    <row r="163" spans="1:14" ht="16.2" thickBot="1" x14ac:dyDescent="0.35">
      <c r="A163" s="48">
        <v>138</v>
      </c>
      <c r="B163" s="20"/>
      <c r="C163" s="174" t="s">
        <v>121</v>
      </c>
      <c r="D163" s="59">
        <v>227</v>
      </c>
      <c r="E163" s="13">
        <v>10271</v>
      </c>
      <c r="F163" s="13">
        <v>9939</v>
      </c>
      <c r="G163" s="12">
        <f t="shared" si="42"/>
        <v>332</v>
      </c>
      <c r="H163" s="21">
        <f t="shared" si="37"/>
        <v>28.883999999999997</v>
      </c>
      <c r="I163" s="12">
        <f t="shared" si="38"/>
        <v>1968.76</v>
      </c>
      <c r="J163" s="12">
        <f t="shared" si="41"/>
        <v>171.28211999999996</v>
      </c>
      <c r="K163" s="12">
        <f t="shared" si="43"/>
        <v>2140.0421200000001</v>
      </c>
      <c r="L163" s="145">
        <v>1547.02</v>
      </c>
      <c r="M163" s="13">
        <f>SUM(K163+L163)</f>
        <v>3687.06212</v>
      </c>
    </row>
    <row r="164" spans="1:14" ht="16.2" thickBot="1" x14ac:dyDescent="0.35">
      <c r="A164" s="48">
        <v>139</v>
      </c>
      <c r="B164" s="20"/>
      <c r="C164" s="174" t="s">
        <v>139</v>
      </c>
      <c r="D164" s="59">
        <v>228</v>
      </c>
      <c r="E164" s="13">
        <v>853</v>
      </c>
      <c r="F164" s="13">
        <v>734</v>
      </c>
      <c r="G164" s="12">
        <f>SUM(E164-F164)</f>
        <v>119</v>
      </c>
      <c r="H164" s="21">
        <f t="shared" si="37"/>
        <v>10.353</v>
      </c>
      <c r="I164" s="12">
        <f t="shared" si="38"/>
        <v>705.67</v>
      </c>
      <c r="J164" s="12">
        <f t="shared" si="41"/>
        <v>61.393289999999993</v>
      </c>
      <c r="K164" s="12">
        <f t="shared" si="43"/>
        <v>767.06328999999994</v>
      </c>
      <c r="L164" s="145">
        <v>483.45</v>
      </c>
      <c r="M164" s="144">
        <f>SUM(K164+L164)</f>
        <v>1250.5132899999999</v>
      </c>
    </row>
    <row r="165" spans="1:14" ht="16.2" thickBot="1" x14ac:dyDescent="0.35">
      <c r="A165" s="48">
        <v>140</v>
      </c>
      <c r="B165" s="20"/>
      <c r="C165" s="174" t="s">
        <v>122</v>
      </c>
      <c r="D165" s="59">
        <v>229</v>
      </c>
      <c r="E165" s="13">
        <v>2141</v>
      </c>
      <c r="F165" s="13">
        <v>2141</v>
      </c>
      <c r="G165" s="12">
        <f>E165-F165</f>
        <v>0</v>
      </c>
      <c r="H165" s="21">
        <f t="shared" si="37"/>
        <v>0</v>
      </c>
      <c r="I165" s="12">
        <f t="shared" si="38"/>
        <v>0</v>
      </c>
      <c r="J165" s="12">
        <f t="shared" si="41"/>
        <v>0</v>
      </c>
      <c r="K165" s="12">
        <f t="shared" si="43"/>
        <v>0</v>
      </c>
      <c r="L165" s="12">
        <v>948.19</v>
      </c>
      <c r="M165" s="29">
        <f>SUM(K165+L165)</f>
        <v>948.19</v>
      </c>
      <c r="N165" s="11"/>
    </row>
    <row r="166" spans="1:14" ht="16.2" thickBot="1" x14ac:dyDescent="0.35">
      <c r="A166" s="48">
        <v>141</v>
      </c>
      <c r="B166" s="20"/>
      <c r="C166" s="174" t="s">
        <v>172</v>
      </c>
      <c r="D166" s="59">
        <v>246</v>
      </c>
      <c r="E166" s="13">
        <v>4862</v>
      </c>
      <c r="F166" s="13">
        <v>4858</v>
      </c>
      <c r="G166" s="12">
        <f>E166-F166</f>
        <v>4</v>
      </c>
      <c r="H166" s="21">
        <f t="shared" si="37"/>
        <v>0.34799999999999998</v>
      </c>
      <c r="I166" s="12">
        <f t="shared" si="38"/>
        <v>23.72</v>
      </c>
      <c r="J166" s="12">
        <f t="shared" si="41"/>
        <v>2.0636399999999999</v>
      </c>
      <c r="K166" s="12">
        <f t="shared" si="43"/>
        <v>25.783639999999998</v>
      </c>
      <c r="L166" s="12">
        <v>590.45000000000005</v>
      </c>
      <c r="M166" s="29">
        <f>SUM(K166+L166)</f>
        <v>616.23364000000004</v>
      </c>
    </row>
    <row r="167" spans="1:14" ht="16.2" thickBot="1" x14ac:dyDescent="0.35">
      <c r="A167" s="48">
        <v>142</v>
      </c>
      <c r="B167" s="20"/>
      <c r="C167" s="174" t="s">
        <v>70</v>
      </c>
      <c r="D167" s="59">
        <v>313</v>
      </c>
      <c r="E167" s="13">
        <v>74</v>
      </c>
      <c r="F167" s="13">
        <v>74</v>
      </c>
      <c r="G167" s="12">
        <f>E167-F167</f>
        <v>0</v>
      </c>
      <c r="H167" s="21">
        <f t="shared" si="37"/>
        <v>0</v>
      </c>
      <c r="I167" s="12">
        <f t="shared" si="38"/>
        <v>0</v>
      </c>
      <c r="J167" s="12">
        <f t="shared" si="41"/>
        <v>0</v>
      </c>
      <c r="K167" s="12">
        <f t="shared" si="43"/>
        <v>0</v>
      </c>
      <c r="L167" s="12"/>
      <c r="M167" s="29">
        <v>103.13</v>
      </c>
    </row>
    <row r="168" spans="1:14" ht="16.2" thickBot="1" x14ac:dyDescent="0.35">
      <c r="A168" s="238" t="s">
        <v>59</v>
      </c>
      <c r="B168" s="282"/>
      <c r="C168" s="282"/>
      <c r="D168" s="282"/>
      <c r="E168" s="282"/>
      <c r="F168" s="283"/>
      <c r="G168" s="70">
        <f t="shared" ref="G168:M168" si="44">SUM(G143:G167)</f>
        <v>801</v>
      </c>
      <c r="H168" s="69">
        <f t="shared" si="44"/>
        <v>69.686999999999983</v>
      </c>
      <c r="I168" s="70">
        <f t="shared" si="44"/>
        <v>4749.93</v>
      </c>
      <c r="J168" s="70">
        <f t="shared" si="44"/>
        <v>413.22651000000002</v>
      </c>
      <c r="K168" s="70">
        <f t="shared" si="44"/>
        <v>5163.1565099999998</v>
      </c>
      <c r="L168" s="70">
        <f t="shared" si="44"/>
        <v>8699.4</v>
      </c>
      <c r="M168" s="72">
        <f t="shared" si="44"/>
        <v>12906.45688</v>
      </c>
    </row>
    <row r="169" spans="1:14" ht="21" thickBot="1" x14ac:dyDescent="0.35">
      <c r="A169" s="236" t="s">
        <v>16</v>
      </c>
      <c r="B169" s="237"/>
      <c r="C169" s="237"/>
      <c r="D169" s="237"/>
      <c r="E169" s="237"/>
      <c r="F169" s="237"/>
      <c r="G169" s="183"/>
      <c r="H169" s="183"/>
      <c r="I169" s="183"/>
      <c r="J169" s="183"/>
      <c r="K169" s="183"/>
      <c r="L169" s="183"/>
      <c r="M169" s="184"/>
    </row>
    <row r="170" spans="1:14" ht="16.2" thickBot="1" x14ac:dyDescent="0.35">
      <c r="A170" s="48">
        <v>142</v>
      </c>
      <c r="B170" s="20"/>
      <c r="C170" s="174" t="s">
        <v>81</v>
      </c>
      <c r="D170" s="59">
        <v>230</v>
      </c>
      <c r="E170" s="13">
        <v>1447</v>
      </c>
      <c r="F170" s="13">
        <v>1447</v>
      </c>
      <c r="G170" s="12">
        <f t="shared" ref="G170:G194" si="45">E170-F170</f>
        <v>0</v>
      </c>
      <c r="H170" s="21">
        <f t="shared" ref="H170:H201" si="46">SUM(G170*8.7/100)</f>
        <v>0</v>
      </c>
      <c r="I170" s="12">
        <f t="shared" ref="I170:J201" si="47">SUM(G170*5.93)</f>
        <v>0</v>
      </c>
      <c r="J170" s="12">
        <f t="shared" si="47"/>
        <v>0</v>
      </c>
      <c r="K170" s="12">
        <f t="shared" ref="K170:K201" si="48">I170+J170</f>
        <v>0</v>
      </c>
      <c r="L170" s="145">
        <v>302.32</v>
      </c>
      <c r="M170" s="13">
        <v>437.68</v>
      </c>
    </row>
    <row r="171" spans="1:14" ht="16.2" thickBot="1" x14ac:dyDescent="0.35">
      <c r="A171" s="48">
        <v>143</v>
      </c>
      <c r="B171" s="20"/>
      <c r="C171" s="174" t="s">
        <v>47</v>
      </c>
      <c r="D171" s="59">
        <v>231</v>
      </c>
      <c r="E171" s="13">
        <v>118</v>
      </c>
      <c r="F171" s="13">
        <v>118</v>
      </c>
      <c r="G171" s="12">
        <f t="shared" si="45"/>
        <v>0</v>
      </c>
      <c r="H171" s="21">
        <f t="shared" si="46"/>
        <v>0</v>
      </c>
      <c r="I171" s="12">
        <f t="shared" si="47"/>
        <v>0</v>
      </c>
      <c r="J171" s="12">
        <f t="shared" si="47"/>
        <v>0</v>
      </c>
      <c r="K171" s="12">
        <f t="shared" si="48"/>
        <v>0</v>
      </c>
      <c r="L171" s="145">
        <v>77.349999999999994</v>
      </c>
      <c r="M171" s="13">
        <v>77.349999999999994</v>
      </c>
    </row>
    <row r="172" spans="1:14" ht="16.2" thickBot="1" x14ac:dyDescent="0.35">
      <c r="A172" s="48">
        <v>144</v>
      </c>
      <c r="B172" s="12"/>
      <c r="C172" s="174" t="s">
        <v>145</v>
      </c>
      <c r="D172" s="59">
        <v>232</v>
      </c>
      <c r="E172" s="13">
        <v>8651</v>
      </c>
      <c r="F172" s="13">
        <v>8534</v>
      </c>
      <c r="G172" s="12">
        <f t="shared" si="45"/>
        <v>117</v>
      </c>
      <c r="H172" s="21">
        <f t="shared" si="46"/>
        <v>10.178999999999998</v>
      </c>
      <c r="I172" s="12">
        <f t="shared" si="47"/>
        <v>693.81</v>
      </c>
      <c r="J172" s="12">
        <f t="shared" si="47"/>
        <v>60.36146999999999</v>
      </c>
      <c r="K172" s="12">
        <f t="shared" si="48"/>
        <v>754.17146999999989</v>
      </c>
      <c r="L172" s="145">
        <v>152.12</v>
      </c>
      <c r="M172" s="13">
        <v>906.29</v>
      </c>
    </row>
    <row r="173" spans="1:14" ht="16.2" thickBot="1" x14ac:dyDescent="0.35">
      <c r="A173" s="48">
        <v>145</v>
      </c>
      <c r="B173" s="20">
        <v>787.69</v>
      </c>
      <c r="C173" s="174" t="s">
        <v>168</v>
      </c>
      <c r="D173" s="59">
        <v>233</v>
      </c>
      <c r="E173" s="13">
        <v>798</v>
      </c>
      <c r="F173" s="13">
        <v>787</v>
      </c>
      <c r="G173" s="12">
        <f t="shared" si="45"/>
        <v>11</v>
      </c>
      <c r="H173" s="21">
        <f t="shared" si="46"/>
        <v>0.95699999999999985</v>
      </c>
      <c r="I173" s="12">
        <f t="shared" si="47"/>
        <v>65.22999999999999</v>
      </c>
      <c r="J173" s="12">
        <f t="shared" si="47"/>
        <v>5.6750099999999986</v>
      </c>
      <c r="K173" s="12">
        <f t="shared" si="48"/>
        <v>70.90500999999999</v>
      </c>
      <c r="L173" s="145"/>
      <c r="M173" s="13">
        <v>0</v>
      </c>
    </row>
    <row r="174" spans="1:14" ht="16.2" thickBot="1" x14ac:dyDescent="0.35">
      <c r="A174" s="48">
        <v>146</v>
      </c>
      <c r="B174" s="20"/>
      <c r="C174" s="174" t="s">
        <v>166</v>
      </c>
      <c r="D174" s="59">
        <v>234</v>
      </c>
      <c r="E174" s="13">
        <v>78367</v>
      </c>
      <c r="F174" s="13">
        <v>72337</v>
      </c>
      <c r="G174" s="12">
        <f t="shared" si="45"/>
        <v>6030</v>
      </c>
      <c r="H174" s="21">
        <f t="shared" si="46"/>
        <v>524.6099999999999</v>
      </c>
      <c r="I174" s="12">
        <f t="shared" si="47"/>
        <v>35757.9</v>
      </c>
      <c r="J174" s="12">
        <f t="shared" si="47"/>
        <v>3110.9372999999991</v>
      </c>
      <c r="K174" s="12">
        <f t="shared" si="48"/>
        <v>38868.837299999999</v>
      </c>
      <c r="L174" s="145"/>
      <c r="M174" s="13">
        <f>SUM(K174+L174)</f>
        <v>38868.837299999999</v>
      </c>
    </row>
    <row r="175" spans="1:14" ht="16.2" thickBot="1" x14ac:dyDescent="0.35">
      <c r="A175" s="48">
        <v>147</v>
      </c>
      <c r="B175" s="20">
        <v>44.07</v>
      </c>
      <c r="C175" s="174" t="s">
        <v>62</v>
      </c>
      <c r="D175" s="59">
        <v>235</v>
      </c>
      <c r="E175" s="13">
        <v>6774</v>
      </c>
      <c r="F175" s="13">
        <v>6774</v>
      </c>
      <c r="G175" s="12">
        <f t="shared" si="45"/>
        <v>0</v>
      </c>
      <c r="H175" s="21">
        <f t="shared" si="46"/>
        <v>0</v>
      </c>
      <c r="I175" s="12">
        <f t="shared" si="47"/>
        <v>0</v>
      </c>
      <c r="J175" s="12">
        <f t="shared" si="47"/>
        <v>0</v>
      </c>
      <c r="K175" s="12">
        <f t="shared" si="48"/>
        <v>0</v>
      </c>
      <c r="L175" s="145"/>
      <c r="M175" s="13">
        <f>SUM(K175:L175)</f>
        <v>0</v>
      </c>
    </row>
    <row r="176" spans="1:14" ht="16.2" thickBot="1" x14ac:dyDescent="0.35">
      <c r="A176" s="48">
        <v>148</v>
      </c>
      <c r="B176" s="20">
        <v>697.45</v>
      </c>
      <c r="C176" s="174" t="s">
        <v>168</v>
      </c>
      <c r="D176" s="59">
        <v>236</v>
      </c>
      <c r="E176" s="13">
        <v>8289</v>
      </c>
      <c r="F176" s="13">
        <v>8093</v>
      </c>
      <c r="G176" s="12">
        <f t="shared" si="45"/>
        <v>196</v>
      </c>
      <c r="H176" s="21">
        <f t="shared" si="46"/>
        <v>17.052</v>
      </c>
      <c r="I176" s="12">
        <f t="shared" si="47"/>
        <v>1162.28</v>
      </c>
      <c r="J176" s="12">
        <f t="shared" si="47"/>
        <v>101.11836</v>
      </c>
      <c r="K176" s="12">
        <f t="shared" si="48"/>
        <v>1263.3983599999999</v>
      </c>
      <c r="L176" s="145"/>
      <c r="M176" s="13">
        <v>0</v>
      </c>
    </row>
    <row r="177" spans="1:13" ht="16.2" thickBot="1" x14ac:dyDescent="0.35">
      <c r="A177" s="48">
        <v>149</v>
      </c>
      <c r="B177" s="20"/>
      <c r="C177" s="174" t="s">
        <v>138</v>
      </c>
      <c r="D177" s="59">
        <v>238</v>
      </c>
      <c r="E177" s="13">
        <v>10294</v>
      </c>
      <c r="F177" s="13">
        <v>10294</v>
      </c>
      <c r="G177" s="12">
        <f t="shared" si="45"/>
        <v>0</v>
      </c>
      <c r="H177" s="21">
        <f t="shared" si="46"/>
        <v>0</v>
      </c>
      <c r="I177" s="12">
        <f t="shared" si="47"/>
        <v>0</v>
      </c>
      <c r="J177" s="12">
        <f t="shared" si="47"/>
        <v>0</v>
      </c>
      <c r="K177" s="12">
        <f t="shared" si="48"/>
        <v>0</v>
      </c>
      <c r="L177" s="145">
        <v>453.15</v>
      </c>
      <c r="M177" s="13">
        <f>SUM(K177+L177-B177)</f>
        <v>453.15</v>
      </c>
    </row>
    <row r="178" spans="1:13" ht="16.2" thickBot="1" x14ac:dyDescent="0.35">
      <c r="A178" s="48">
        <v>150</v>
      </c>
      <c r="B178" s="20"/>
      <c r="C178" s="174" t="s">
        <v>176</v>
      </c>
      <c r="D178" s="59">
        <v>240</v>
      </c>
      <c r="E178" s="13">
        <v>6386</v>
      </c>
      <c r="F178" s="13">
        <v>6306</v>
      </c>
      <c r="G178" s="12">
        <f t="shared" si="45"/>
        <v>80</v>
      </c>
      <c r="H178" s="21">
        <f t="shared" si="46"/>
        <v>6.96</v>
      </c>
      <c r="I178" s="12">
        <f t="shared" si="47"/>
        <v>474.4</v>
      </c>
      <c r="J178" s="12">
        <f t="shared" si="47"/>
        <v>41.272799999999997</v>
      </c>
      <c r="K178" s="12">
        <f t="shared" si="48"/>
        <v>515.67279999999994</v>
      </c>
      <c r="L178" s="145">
        <v>2049.8000000000002</v>
      </c>
      <c r="M178" s="13">
        <f>SUM(K178+L178)</f>
        <v>2565.4728</v>
      </c>
    </row>
    <row r="179" spans="1:13" ht="16.2" thickBot="1" x14ac:dyDescent="0.35">
      <c r="A179" s="48">
        <v>151</v>
      </c>
      <c r="B179" s="20">
        <v>1129.32</v>
      </c>
      <c r="C179" s="174" t="s">
        <v>91</v>
      </c>
      <c r="D179" s="59">
        <v>243</v>
      </c>
      <c r="E179" s="13">
        <v>11004</v>
      </c>
      <c r="F179" s="13">
        <v>10783</v>
      </c>
      <c r="G179" s="12">
        <f t="shared" si="45"/>
        <v>221</v>
      </c>
      <c r="H179" s="21">
        <f t="shared" si="46"/>
        <v>19.226999999999997</v>
      </c>
      <c r="I179" s="12">
        <f t="shared" si="47"/>
        <v>1310.53</v>
      </c>
      <c r="J179" s="12">
        <f t="shared" si="47"/>
        <v>114.01610999999997</v>
      </c>
      <c r="K179" s="12">
        <f t="shared" si="48"/>
        <v>1424.54611</v>
      </c>
      <c r="L179" s="145"/>
      <c r="M179" s="13">
        <v>295.22000000000003</v>
      </c>
    </row>
    <row r="180" spans="1:13" ht="16.2" thickBot="1" x14ac:dyDescent="0.35">
      <c r="A180" s="48">
        <v>152</v>
      </c>
      <c r="B180" s="20"/>
      <c r="C180" s="174" t="s">
        <v>65</v>
      </c>
      <c r="D180" s="59">
        <v>244</v>
      </c>
      <c r="E180" s="13">
        <v>98</v>
      </c>
      <c r="F180" s="13">
        <v>98</v>
      </c>
      <c r="G180" s="12">
        <f t="shared" si="45"/>
        <v>0</v>
      </c>
      <c r="H180" s="21">
        <f t="shared" si="46"/>
        <v>0</v>
      </c>
      <c r="I180" s="12">
        <f t="shared" si="47"/>
        <v>0</v>
      </c>
      <c r="J180" s="12">
        <f t="shared" si="47"/>
        <v>0</v>
      </c>
      <c r="K180" s="12">
        <f t="shared" si="48"/>
        <v>0</v>
      </c>
      <c r="L180" s="145">
        <v>70.91</v>
      </c>
      <c r="M180" s="13">
        <f>SUM(K180+L180)</f>
        <v>70.91</v>
      </c>
    </row>
    <row r="181" spans="1:13" ht="16.2" thickBot="1" x14ac:dyDescent="0.35">
      <c r="A181" s="48">
        <v>153</v>
      </c>
      <c r="B181" s="20"/>
      <c r="C181" s="174" t="s">
        <v>151</v>
      </c>
      <c r="D181" s="59">
        <v>245</v>
      </c>
      <c r="E181" s="13">
        <v>257</v>
      </c>
      <c r="F181" s="13">
        <v>254</v>
      </c>
      <c r="G181" s="12">
        <f t="shared" si="45"/>
        <v>3</v>
      </c>
      <c r="H181" s="21">
        <f t="shared" si="46"/>
        <v>0.26099999999999995</v>
      </c>
      <c r="I181" s="12">
        <f t="shared" si="47"/>
        <v>17.79</v>
      </c>
      <c r="J181" s="12">
        <f t="shared" si="47"/>
        <v>1.5477299999999996</v>
      </c>
      <c r="K181" s="12">
        <f t="shared" si="48"/>
        <v>19.337730000000001</v>
      </c>
      <c r="L181" s="145">
        <v>83.79</v>
      </c>
      <c r="M181" s="13">
        <f>SUM(K181+L181)</f>
        <v>103.12773000000001</v>
      </c>
    </row>
    <row r="182" spans="1:13" ht="16.2" thickBot="1" x14ac:dyDescent="0.35">
      <c r="A182" s="48">
        <v>154</v>
      </c>
      <c r="B182" s="20"/>
      <c r="C182" s="174" t="s">
        <v>175</v>
      </c>
      <c r="D182" s="59">
        <v>248</v>
      </c>
      <c r="E182" s="13">
        <v>1957</v>
      </c>
      <c r="F182" s="13">
        <v>1954</v>
      </c>
      <c r="G182" s="12">
        <f t="shared" si="45"/>
        <v>3</v>
      </c>
      <c r="H182" s="21">
        <f t="shared" si="46"/>
        <v>0.26099999999999995</v>
      </c>
      <c r="I182" s="12">
        <f t="shared" si="47"/>
        <v>17.79</v>
      </c>
      <c r="J182" s="12">
        <f t="shared" si="47"/>
        <v>1.5477299999999996</v>
      </c>
      <c r="K182" s="12">
        <f t="shared" si="48"/>
        <v>19.337730000000001</v>
      </c>
      <c r="L182" s="145"/>
      <c r="M182" s="13">
        <v>16.11</v>
      </c>
    </row>
    <row r="183" spans="1:13" ht="16.2" thickBot="1" x14ac:dyDescent="0.35">
      <c r="A183" s="48">
        <v>155</v>
      </c>
      <c r="B183" s="20"/>
      <c r="C183" s="174" t="s">
        <v>47</v>
      </c>
      <c r="D183" s="59">
        <v>249</v>
      </c>
      <c r="E183" s="13">
        <v>3024</v>
      </c>
      <c r="F183" s="13">
        <v>3024</v>
      </c>
      <c r="G183" s="12">
        <f t="shared" si="45"/>
        <v>0</v>
      </c>
      <c r="H183" s="21">
        <f t="shared" si="46"/>
        <v>0</v>
      </c>
      <c r="I183" s="12">
        <f t="shared" si="47"/>
        <v>0</v>
      </c>
      <c r="J183" s="12">
        <f t="shared" si="47"/>
        <v>0</v>
      </c>
      <c r="K183" s="12">
        <f t="shared" si="48"/>
        <v>0</v>
      </c>
      <c r="L183" s="145">
        <v>599.47</v>
      </c>
      <c r="M183" s="13">
        <v>599.47</v>
      </c>
    </row>
    <row r="184" spans="1:13" ht="16.2" thickBot="1" x14ac:dyDescent="0.35">
      <c r="A184" s="48">
        <v>156</v>
      </c>
      <c r="B184" s="20">
        <v>96.69</v>
      </c>
      <c r="C184" s="174" t="s">
        <v>173</v>
      </c>
      <c r="D184" s="59">
        <v>250</v>
      </c>
      <c r="E184" s="13">
        <v>17572</v>
      </c>
      <c r="F184" s="13">
        <v>17403</v>
      </c>
      <c r="G184" s="12">
        <f t="shared" si="45"/>
        <v>169</v>
      </c>
      <c r="H184" s="21">
        <f t="shared" si="46"/>
        <v>14.702999999999999</v>
      </c>
      <c r="I184" s="12">
        <f t="shared" si="47"/>
        <v>1002.17</v>
      </c>
      <c r="J184" s="12">
        <f t="shared" si="47"/>
        <v>87.188789999999997</v>
      </c>
      <c r="K184" s="12">
        <f t="shared" si="48"/>
        <v>1089.35879</v>
      </c>
      <c r="L184" s="145"/>
      <c r="M184" s="13">
        <v>0</v>
      </c>
    </row>
    <row r="185" spans="1:13" ht="16.2" thickBot="1" x14ac:dyDescent="0.35">
      <c r="A185" s="48">
        <v>157</v>
      </c>
      <c r="B185" s="20"/>
      <c r="C185" s="174" t="s">
        <v>150</v>
      </c>
      <c r="D185" s="59">
        <v>252</v>
      </c>
      <c r="E185" s="13">
        <v>4754</v>
      </c>
      <c r="F185" s="13">
        <v>4667</v>
      </c>
      <c r="G185" s="12">
        <f t="shared" si="45"/>
        <v>87</v>
      </c>
      <c r="H185" s="21">
        <f t="shared" si="46"/>
        <v>7.569</v>
      </c>
      <c r="I185" s="38">
        <f t="shared" si="47"/>
        <v>515.91</v>
      </c>
      <c r="J185" s="12">
        <f t="shared" si="47"/>
        <v>44.884169999999997</v>
      </c>
      <c r="K185" s="12">
        <f t="shared" si="48"/>
        <v>560.79417000000001</v>
      </c>
      <c r="L185" s="145">
        <v>623.32000000000005</v>
      </c>
      <c r="M185" s="13">
        <v>1184.1099999999999</v>
      </c>
    </row>
    <row r="186" spans="1:13" ht="16.2" thickBot="1" x14ac:dyDescent="0.35">
      <c r="A186" s="48">
        <v>158</v>
      </c>
      <c r="B186" s="20">
        <v>282.33</v>
      </c>
      <c r="C186" s="174" t="s">
        <v>173</v>
      </c>
      <c r="D186" s="59" t="s">
        <v>42</v>
      </c>
      <c r="E186" s="13">
        <v>1339</v>
      </c>
      <c r="F186" s="13">
        <v>1330</v>
      </c>
      <c r="G186" s="12">
        <f t="shared" si="45"/>
        <v>9</v>
      </c>
      <c r="H186" s="21">
        <f t="shared" si="46"/>
        <v>0.78299999999999992</v>
      </c>
      <c r="I186" s="38">
        <f t="shared" si="47"/>
        <v>53.37</v>
      </c>
      <c r="J186" s="12">
        <f t="shared" si="47"/>
        <v>4.6431899999999997</v>
      </c>
      <c r="K186" s="12">
        <f t="shared" si="48"/>
        <v>58.013189999999994</v>
      </c>
      <c r="L186" s="145"/>
      <c r="M186" s="13">
        <v>0</v>
      </c>
    </row>
    <row r="187" spans="1:13" ht="16.2" thickBot="1" x14ac:dyDescent="0.35">
      <c r="A187" s="48">
        <v>159</v>
      </c>
      <c r="B187" s="12"/>
      <c r="C187" s="174" t="s">
        <v>150</v>
      </c>
      <c r="D187" s="59">
        <v>254</v>
      </c>
      <c r="E187" s="13">
        <v>11787</v>
      </c>
      <c r="F187" s="13">
        <v>11693</v>
      </c>
      <c r="G187" s="12">
        <f t="shared" si="45"/>
        <v>94</v>
      </c>
      <c r="H187" s="21">
        <f t="shared" si="46"/>
        <v>8.177999999999999</v>
      </c>
      <c r="I187" s="38">
        <f t="shared" si="47"/>
        <v>557.41999999999996</v>
      </c>
      <c r="J187" s="12">
        <f t="shared" si="47"/>
        <v>48.495539999999991</v>
      </c>
      <c r="K187" s="12">
        <f t="shared" si="48"/>
        <v>605.91553999999996</v>
      </c>
      <c r="L187" s="145">
        <v>148.9</v>
      </c>
      <c r="M187" s="13">
        <v>754.82</v>
      </c>
    </row>
    <row r="188" spans="1:13" ht="16.2" thickBot="1" x14ac:dyDescent="0.35">
      <c r="A188" s="48">
        <v>160</v>
      </c>
      <c r="B188" s="20">
        <v>26.43</v>
      </c>
      <c r="C188" s="174" t="s">
        <v>177</v>
      </c>
      <c r="D188" s="59">
        <v>255</v>
      </c>
      <c r="E188" s="13">
        <v>23709</v>
      </c>
      <c r="F188" s="13">
        <v>23425</v>
      </c>
      <c r="G188" s="12">
        <f t="shared" si="45"/>
        <v>284</v>
      </c>
      <c r="H188" s="55">
        <f t="shared" si="46"/>
        <v>24.707999999999998</v>
      </c>
      <c r="I188" s="12">
        <f t="shared" si="47"/>
        <v>1684.12</v>
      </c>
      <c r="J188" s="12">
        <f t="shared" si="47"/>
        <v>146.51843999999997</v>
      </c>
      <c r="K188" s="12">
        <f t="shared" si="48"/>
        <v>1830.6384399999999</v>
      </c>
      <c r="L188" s="145"/>
      <c r="M188" s="13">
        <v>1804.21</v>
      </c>
    </row>
    <row r="189" spans="1:13" ht="16.2" thickBot="1" x14ac:dyDescent="0.35">
      <c r="A189" s="48">
        <v>161</v>
      </c>
      <c r="B189" s="20"/>
      <c r="C189" s="174" t="s">
        <v>100</v>
      </c>
      <c r="D189" s="59">
        <v>257</v>
      </c>
      <c r="E189" s="13">
        <v>9541</v>
      </c>
      <c r="F189" s="13">
        <v>9541</v>
      </c>
      <c r="G189" s="12">
        <f t="shared" si="45"/>
        <v>0</v>
      </c>
      <c r="H189" s="55">
        <f t="shared" si="46"/>
        <v>0</v>
      </c>
      <c r="I189" s="12">
        <f t="shared" si="47"/>
        <v>0</v>
      </c>
      <c r="J189" s="12">
        <f t="shared" si="47"/>
        <v>0</v>
      </c>
      <c r="K189" s="12">
        <f t="shared" si="48"/>
        <v>0</v>
      </c>
      <c r="L189" s="145">
        <v>3235.21</v>
      </c>
      <c r="M189" s="13">
        <v>3402.8</v>
      </c>
    </row>
    <row r="190" spans="1:13" ht="16.2" thickBot="1" x14ac:dyDescent="0.35">
      <c r="A190" s="48">
        <v>162</v>
      </c>
      <c r="B190" s="20">
        <v>1151.24</v>
      </c>
      <c r="C190" s="174" t="s">
        <v>166</v>
      </c>
      <c r="D190" s="59">
        <v>259</v>
      </c>
      <c r="E190" s="13">
        <v>9206</v>
      </c>
      <c r="F190" s="13">
        <v>9020</v>
      </c>
      <c r="G190" s="12">
        <f t="shared" si="45"/>
        <v>186</v>
      </c>
      <c r="H190" s="21">
        <f t="shared" si="46"/>
        <v>16.181999999999999</v>
      </c>
      <c r="I190" s="12">
        <f t="shared" si="47"/>
        <v>1102.98</v>
      </c>
      <c r="J190" s="12">
        <f t="shared" si="47"/>
        <v>95.959259999999986</v>
      </c>
      <c r="K190" s="12">
        <f t="shared" si="48"/>
        <v>1198.9392600000001</v>
      </c>
      <c r="L190" s="145"/>
      <c r="M190" s="13">
        <f>SUM(K190-B190)</f>
        <v>47.699260000000095</v>
      </c>
    </row>
    <row r="191" spans="1:13" ht="16.2" thickBot="1" x14ac:dyDescent="0.35">
      <c r="A191" s="48">
        <v>163</v>
      </c>
      <c r="B191" s="20"/>
      <c r="C191" s="174" t="s">
        <v>166</v>
      </c>
      <c r="D191" s="59">
        <v>260</v>
      </c>
      <c r="E191" s="13">
        <v>67196</v>
      </c>
      <c r="F191" s="13">
        <v>65293</v>
      </c>
      <c r="G191" s="12">
        <f t="shared" si="45"/>
        <v>1903</v>
      </c>
      <c r="H191" s="21">
        <f t="shared" si="46"/>
        <v>165.56099999999998</v>
      </c>
      <c r="I191" s="12">
        <f t="shared" si="47"/>
        <v>11284.789999999999</v>
      </c>
      <c r="J191" s="12">
        <f t="shared" si="47"/>
        <v>981.77672999999982</v>
      </c>
      <c r="K191" s="12">
        <f t="shared" si="48"/>
        <v>12266.566729999999</v>
      </c>
      <c r="L191" s="145"/>
      <c r="M191" s="13">
        <f>SUM(K191+L191)</f>
        <v>12266.566729999999</v>
      </c>
    </row>
    <row r="192" spans="1:13" ht="16.2" thickBot="1" x14ac:dyDescent="0.35">
      <c r="A192" s="48">
        <v>164</v>
      </c>
      <c r="B192" s="20">
        <v>247.31</v>
      </c>
      <c r="C192" s="174" t="s">
        <v>52</v>
      </c>
      <c r="D192" s="59">
        <v>262</v>
      </c>
      <c r="E192" s="13">
        <v>80</v>
      </c>
      <c r="F192" s="13">
        <v>80</v>
      </c>
      <c r="G192" s="12">
        <f t="shared" si="45"/>
        <v>0</v>
      </c>
      <c r="H192" s="21">
        <f t="shared" si="46"/>
        <v>0</v>
      </c>
      <c r="I192" s="12">
        <f t="shared" si="47"/>
        <v>0</v>
      </c>
      <c r="J192" s="12">
        <f t="shared" si="47"/>
        <v>0</v>
      </c>
      <c r="K192" s="12">
        <f t="shared" si="48"/>
        <v>0</v>
      </c>
      <c r="L192" s="145"/>
      <c r="M192" s="13">
        <v>0</v>
      </c>
    </row>
    <row r="193" spans="1:14" ht="16.2" thickBot="1" x14ac:dyDescent="0.35">
      <c r="A193" s="48">
        <v>165</v>
      </c>
      <c r="B193" s="20">
        <v>496.98</v>
      </c>
      <c r="C193" s="174" t="s">
        <v>173</v>
      </c>
      <c r="D193" s="59">
        <v>263</v>
      </c>
      <c r="E193" s="13">
        <v>12249</v>
      </c>
      <c r="F193" s="13">
        <v>12195</v>
      </c>
      <c r="G193" s="12">
        <f t="shared" si="45"/>
        <v>54</v>
      </c>
      <c r="H193" s="21">
        <f t="shared" si="46"/>
        <v>4.6979999999999995</v>
      </c>
      <c r="I193" s="12">
        <f t="shared" si="47"/>
        <v>320.21999999999997</v>
      </c>
      <c r="J193" s="12">
        <f t="shared" si="47"/>
        <v>27.859139999999996</v>
      </c>
      <c r="K193" s="12">
        <f t="shared" si="48"/>
        <v>348.07913999999994</v>
      </c>
      <c r="L193" s="145">
        <v>315.2</v>
      </c>
      <c r="M193" s="13">
        <f>SUM(K193+L193-B193)</f>
        <v>166.29913999999985</v>
      </c>
    </row>
    <row r="194" spans="1:14" ht="16.2" thickBot="1" x14ac:dyDescent="0.35">
      <c r="A194" s="48">
        <v>166</v>
      </c>
      <c r="B194" s="20"/>
      <c r="C194" s="174" t="s">
        <v>177</v>
      </c>
      <c r="D194" s="59">
        <v>264</v>
      </c>
      <c r="E194" s="13">
        <v>21400</v>
      </c>
      <c r="F194" s="13">
        <v>20738</v>
      </c>
      <c r="G194" s="12">
        <f t="shared" si="45"/>
        <v>662</v>
      </c>
      <c r="H194" s="21">
        <f t="shared" si="46"/>
        <v>57.593999999999994</v>
      </c>
      <c r="I194" s="12">
        <f t="shared" si="47"/>
        <v>3925.66</v>
      </c>
      <c r="J194" s="12">
        <f t="shared" si="47"/>
        <v>341.53241999999995</v>
      </c>
      <c r="K194" s="12">
        <f t="shared" si="48"/>
        <v>4267.1924199999994</v>
      </c>
      <c r="L194" s="145"/>
      <c r="M194" s="13">
        <v>4267.1899999999996</v>
      </c>
    </row>
    <row r="195" spans="1:14" ht="16.2" thickBot="1" x14ac:dyDescent="0.35">
      <c r="A195" s="48">
        <v>167</v>
      </c>
      <c r="B195" s="12">
        <v>444.77</v>
      </c>
      <c r="C195" s="174" t="s">
        <v>166</v>
      </c>
      <c r="D195" s="59">
        <v>268</v>
      </c>
      <c r="E195" s="13">
        <v>10610</v>
      </c>
      <c r="F195" s="13">
        <v>10529</v>
      </c>
      <c r="G195" s="12">
        <f>SUM(E195-F195)</f>
        <v>81</v>
      </c>
      <c r="H195" s="21">
        <f t="shared" si="46"/>
        <v>7.0469999999999997</v>
      </c>
      <c r="I195" s="12">
        <f t="shared" si="47"/>
        <v>480.33</v>
      </c>
      <c r="J195" s="12">
        <f t="shared" si="47"/>
        <v>41.788709999999995</v>
      </c>
      <c r="K195" s="12">
        <f t="shared" si="48"/>
        <v>522.11870999999996</v>
      </c>
      <c r="L195" s="145"/>
      <c r="M195" s="13">
        <v>0</v>
      </c>
    </row>
    <row r="196" spans="1:14" ht="16.2" thickBot="1" x14ac:dyDescent="0.35">
      <c r="A196" s="48">
        <v>168</v>
      </c>
      <c r="B196" s="20">
        <v>125.69</v>
      </c>
      <c r="C196" s="174" t="s">
        <v>166</v>
      </c>
      <c r="D196" s="59">
        <v>269</v>
      </c>
      <c r="E196" s="13">
        <v>20662</v>
      </c>
      <c r="F196" s="13">
        <v>20250</v>
      </c>
      <c r="G196" s="12">
        <f t="shared" ref="G196:G201" si="49">E196-F196</f>
        <v>412</v>
      </c>
      <c r="H196" s="21">
        <f t="shared" si="46"/>
        <v>35.843999999999994</v>
      </c>
      <c r="I196" s="12">
        <f t="shared" si="47"/>
        <v>2443.16</v>
      </c>
      <c r="J196" s="12">
        <f t="shared" si="47"/>
        <v>212.55491999999995</v>
      </c>
      <c r="K196" s="12">
        <f t="shared" si="48"/>
        <v>2655.7149199999999</v>
      </c>
      <c r="L196" s="145"/>
      <c r="M196" s="13">
        <f>SUM(K196+L196-B196)</f>
        <v>2530.0249199999998</v>
      </c>
    </row>
    <row r="197" spans="1:14" ht="16.2" thickBot="1" x14ac:dyDescent="0.35">
      <c r="A197" s="48">
        <v>169</v>
      </c>
      <c r="B197" s="20">
        <v>42.54</v>
      </c>
      <c r="C197" s="174" t="s">
        <v>162</v>
      </c>
      <c r="D197" s="59">
        <v>270</v>
      </c>
      <c r="E197" s="13">
        <v>1130</v>
      </c>
      <c r="F197" s="13">
        <v>1111</v>
      </c>
      <c r="G197" s="12">
        <f t="shared" si="49"/>
        <v>19</v>
      </c>
      <c r="H197" s="21">
        <f t="shared" si="46"/>
        <v>1.6529999999999998</v>
      </c>
      <c r="I197" s="12">
        <f t="shared" si="47"/>
        <v>112.66999999999999</v>
      </c>
      <c r="J197" s="12">
        <f t="shared" si="47"/>
        <v>9.8022899999999975</v>
      </c>
      <c r="K197" s="12">
        <f t="shared" si="48"/>
        <v>122.47228999999999</v>
      </c>
      <c r="L197" s="145"/>
      <c r="M197" s="13">
        <f>SUM(K197+L197-B197)</f>
        <v>79.932289999999995</v>
      </c>
      <c r="N197" s="11"/>
    </row>
    <row r="198" spans="1:14" ht="16.2" thickBot="1" x14ac:dyDescent="0.35">
      <c r="A198" s="48">
        <v>170</v>
      </c>
      <c r="B198" s="20"/>
      <c r="C198" s="174" t="s">
        <v>124</v>
      </c>
      <c r="D198" s="59">
        <v>271</v>
      </c>
      <c r="E198" s="13">
        <v>2978</v>
      </c>
      <c r="F198" s="13">
        <v>2966</v>
      </c>
      <c r="G198" s="12">
        <f t="shared" si="49"/>
        <v>12</v>
      </c>
      <c r="H198" s="21">
        <f t="shared" si="46"/>
        <v>1.0439999999999998</v>
      </c>
      <c r="I198" s="12">
        <f t="shared" si="47"/>
        <v>71.16</v>
      </c>
      <c r="J198" s="12">
        <f t="shared" si="47"/>
        <v>6.1909199999999984</v>
      </c>
      <c r="K198" s="12">
        <f t="shared" si="48"/>
        <v>77.350920000000002</v>
      </c>
      <c r="L198" s="145">
        <v>676.82</v>
      </c>
      <c r="M198" s="13">
        <f>SUM(K198+L198)</f>
        <v>754.17092000000002</v>
      </c>
    </row>
    <row r="199" spans="1:14" ht="16.2" thickBot="1" x14ac:dyDescent="0.35">
      <c r="A199" s="50">
        <v>171</v>
      </c>
      <c r="B199" s="49"/>
      <c r="C199" s="174" t="s">
        <v>135</v>
      </c>
      <c r="D199" s="59">
        <v>273</v>
      </c>
      <c r="E199" s="13">
        <v>6843</v>
      </c>
      <c r="F199" s="13">
        <v>6820</v>
      </c>
      <c r="G199" s="14">
        <f t="shared" si="49"/>
        <v>23</v>
      </c>
      <c r="H199" s="21">
        <f t="shared" si="46"/>
        <v>2.0009999999999999</v>
      </c>
      <c r="I199" s="12">
        <f t="shared" si="47"/>
        <v>136.38999999999999</v>
      </c>
      <c r="J199" s="14">
        <f t="shared" si="47"/>
        <v>11.865929999999999</v>
      </c>
      <c r="K199" s="12">
        <f t="shared" si="48"/>
        <v>148.25592999999998</v>
      </c>
      <c r="L199" s="145">
        <v>180.48</v>
      </c>
      <c r="M199" s="13">
        <f>SUM(K199+L199)</f>
        <v>328.73592999999994</v>
      </c>
    </row>
    <row r="200" spans="1:14" ht="16.2" thickBot="1" x14ac:dyDescent="0.35">
      <c r="A200" s="103">
        <v>172</v>
      </c>
      <c r="B200" s="61">
        <v>3224.24</v>
      </c>
      <c r="C200" s="175" t="s">
        <v>67</v>
      </c>
      <c r="D200" s="62">
        <v>287</v>
      </c>
      <c r="E200" s="60">
        <v>4004</v>
      </c>
      <c r="F200" s="60">
        <v>3999</v>
      </c>
      <c r="G200" s="29">
        <f t="shared" si="49"/>
        <v>5</v>
      </c>
      <c r="H200" s="65">
        <f t="shared" si="46"/>
        <v>0.435</v>
      </c>
      <c r="I200" s="12">
        <f t="shared" si="47"/>
        <v>29.65</v>
      </c>
      <c r="J200" s="29">
        <f t="shared" si="47"/>
        <v>2.5795499999999998</v>
      </c>
      <c r="K200" s="41">
        <f t="shared" si="48"/>
        <v>32.229549999999996</v>
      </c>
      <c r="L200" s="15"/>
      <c r="M200" s="144">
        <v>0</v>
      </c>
    </row>
    <row r="201" spans="1:14" ht="16.2" thickBot="1" x14ac:dyDescent="0.35">
      <c r="A201" s="50">
        <v>173</v>
      </c>
      <c r="B201" s="121"/>
      <c r="C201" s="179" t="s">
        <v>76</v>
      </c>
      <c r="D201" s="62" t="s">
        <v>17</v>
      </c>
      <c r="E201" s="144">
        <v>3185</v>
      </c>
      <c r="F201" s="144">
        <v>3177</v>
      </c>
      <c r="G201" s="14">
        <f t="shared" si="49"/>
        <v>8</v>
      </c>
      <c r="H201" s="21">
        <f t="shared" si="46"/>
        <v>0.69599999999999995</v>
      </c>
      <c r="I201" s="12">
        <f t="shared" si="47"/>
        <v>47.44</v>
      </c>
      <c r="J201" s="14">
        <f t="shared" si="47"/>
        <v>4.1272799999999998</v>
      </c>
      <c r="K201" s="29">
        <f t="shared" si="48"/>
        <v>51.567279999999997</v>
      </c>
      <c r="L201" s="61">
        <v>3233.91</v>
      </c>
      <c r="M201" s="119">
        <f>SUM(K201+L201)</f>
        <v>3285.4772800000001</v>
      </c>
    </row>
    <row r="202" spans="1:14" ht="16.2" thickBot="1" x14ac:dyDescent="0.35">
      <c r="A202" s="180"/>
      <c r="B202" s="232" t="s">
        <v>130</v>
      </c>
      <c r="C202" s="232"/>
      <c r="D202" s="232"/>
      <c r="E202" s="233"/>
      <c r="F202" s="162"/>
      <c r="G202" s="120">
        <f t="shared" ref="G202:M202" si="50">SUM(G170:G201)</f>
        <v>10669</v>
      </c>
      <c r="H202" s="79">
        <f t="shared" si="50"/>
        <v>928.20299999999975</v>
      </c>
      <c r="I202" s="70">
        <f t="shared" si="50"/>
        <v>63267.17000000002</v>
      </c>
      <c r="J202" s="72">
        <f t="shared" si="50"/>
        <v>5504.2437899999968</v>
      </c>
      <c r="K202" s="120">
        <f t="shared" si="50"/>
        <v>68771.413790000006</v>
      </c>
      <c r="L202" s="72">
        <f t="shared" si="50"/>
        <v>12202.749999999998</v>
      </c>
      <c r="M202" s="72">
        <f t="shared" si="50"/>
        <v>75265.654300000009</v>
      </c>
    </row>
    <row r="203" spans="1:14" ht="21" thickBot="1" x14ac:dyDescent="0.35">
      <c r="A203" s="280" t="s">
        <v>18</v>
      </c>
      <c r="B203" s="281"/>
      <c r="C203" s="281"/>
      <c r="D203" s="281"/>
      <c r="E203" s="281"/>
      <c r="F203" s="181"/>
      <c r="G203" s="181"/>
      <c r="H203" s="181"/>
      <c r="I203" s="181"/>
      <c r="J203" s="181"/>
      <c r="K203" s="181"/>
      <c r="L203" s="181"/>
      <c r="M203" s="182"/>
    </row>
    <row r="204" spans="1:14" ht="16.2" thickBot="1" x14ac:dyDescent="0.35">
      <c r="A204" s="2">
        <v>174</v>
      </c>
      <c r="B204" s="8"/>
      <c r="C204" s="174" t="s">
        <v>135</v>
      </c>
      <c r="D204" s="201">
        <v>274</v>
      </c>
      <c r="E204" s="13">
        <v>5348</v>
      </c>
      <c r="F204" s="13">
        <v>5183</v>
      </c>
      <c r="G204" s="12">
        <f t="shared" ref="G204:G221" si="51">E204-F204</f>
        <v>165</v>
      </c>
      <c r="H204" s="21">
        <f t="shared" ref="H204:H221" si="52">SUM(G204*8.7/100)</f>
        <v>14.354999999999997</v>
      </c>
      <c r="I204" s="12">
        <f t="shared" ref="I204:J221" si="53">SUM(G204*5.93)</f>
        <v>978.44999999999993</v>
      </c>
      <c r="J204" s="12">
        <f t="shared" si="53"/>
        <v>85.125149999999977</v>
      </c>
      <c r="K204" s="12">
        <f t="shared" ref="K204:K221" si="54">I204+J204</f>
        <v>1063.5751499999999</v>
      </c>
      <c r="L204" s="145">
        <v>996.53</v>
      </c>
      <c r="M204" s="13">
        <f>SUM(K204+L204)</f>
        <v>2060.1051499999999</v>
      </c>
    </row>
    <row r="205" spans="1:14" ht="16.2" thickBot="1" x14ac:dyDescent="0.35">
      <c r="A205" s="2">
        <v>175</v>
      </c>
      <c r="B205" s="8">
        <v>12.9</v>
      </c>
      <c r="C205" s="174" t="s">
        <v>177</v>
      </c>
      <c r="D205" s="201">
        <v>275</v>
      </c>
      <c r="E205" s="13">
        <v>2915</v>
      </c>
      <c r="F205" s="13">
        <v>2904</v>
      </c>
      <c r="G205" s="12">
        <f t="shared" si="51"/>
        <v>11</v>
      </c>
      <c r="H205" s="21">
        <f t="shared" si="52"/>
        <v>0.95699999999999985</v>
      </c>
      <c r="I205" s="12">
        <f t="shared" si="53"/>
        <v>65.22999999999999</v>
      </c>
      <c r="J205" s="12">
        <f t="shared" si="53"/>
        <v>5.6750099999999986</v>
      </c>
      <c r="K205" s="12">
        <f t="shared" si="54"/>
        <v>70.90500999999999</v>
      </c>
      <c r="L205" s="145"/>
      <c r="M205" s="13">
        <f>SUM(K205+L205-B205)</f>
        <v>58.005009999999992</v>
      </c>
    </row>
    <row r="206" spans="1:14" ht="16.2" thickBot="1" x14ac:dyDescent="0.35">
      <c r="A206" s="2">
        <v>176</v>
      </c>
      <c r="B206" s="8">
        <v>183.49</v>
      </c>
      <c r="C206" s="174" t="s">
        <v>47</v>
      </c>
      <c r="D206" s="201">
        <v>276</v>
      </c>
      <c r="E206" s="13">
        <v>66</v>
      </c>
      <c r="F206" s="13">
        <v>66</v>
      </c>
      <c r="G206" s="12">
        <f t="shared" si="51"/>
        <v>0</v>
      </c>
      <c r="H206" s="21">
        <f t="shared" si="52"/>
        <v>0</v>
      </c>
      <c r="I206" s="12">
        <f t="shared" si="53"/>
        <v>0</v>
      </c>
      <c r="J206" s="12">
        <f t="shared" si="53"/>
        <v>0</v>
      </c>
      <c r="K206" s="12">
        <f t="shared" si="54"/>
        <v>0</v>
      </c>
      <c r="L206" s="145"/>
      <c r="M206" s="13">
        <v>0</v>
      </c>
    </row>
    <row r="207" spans="1:14" ht="16.2" thickBot="1" x14ac:dyDescent="0.35">
      <c r="A207" s="2">
        <v>177</v>
      </c>
      <c r="B207" s="8"/>
      <c r="C207" s="174" t="s">
        <v>129</v>
      </c>
      <c r="D207" s="201">
        <v>277</v>
      </c>
      <c r="E207" s="13">
        <v>554</v>
      </c>
      <c r="F207" s="13">
        <v>554</v>
      </c>
      <c r="G207" s="12">
        <f t="shared" si="51"/>
        <v>0</v>
      </c>
      <c r="H207" s="21">
        <f t="shared" si="52"/>
        <v>0</v>
      </c>
      <c r="I207" s="12">
        <f t="shared" si="53"/>
        <v>0</v>
      </c>
      <c r="J207" s="12">
        <f t="shared" si="53"/>
        <v>0</v>
      </c>
      <c r="K207" s="12">
        <f t="shared" si="54"/>
        <v>0</v>
      </c>
      <c r="L207" s="145">
        <v>309.39999999999998</v>
      </c>
      <c r="M207" s="13">
        <v>315.85000000000002</v>
      </c>
    </row>
    <row r="208" spans="1:14" ht="16.2" thickBot="1" x14ac:dyDescent="0.35">
      <c r="A208" s="2">
        <v>178</v>
      </c>
      <c r="B208" s="8"/>
      <c r="C208" s="174" t="s">
        <v>107</v>
      </c>
      <c r="D208" s="201">
        <v>278</v>
      </c>
      <c r="E208" s="13">
        <v>18839</v>
      </c>
      <c r="F208" s="13">
        <v>18739</v>
      </c>
      <c r="G208" s="12">
        <f t="shared" si="51"/>
        <v>100</v>
      </c>
      <c r="H208" s="21">
        <f t="shared" si="52"/>
        <v>8.6999999999999993</v>
      </c>
      <c r="I208" s="12">
        <f t="shared" si="53"/>
        <v>593</v>
      </c>
      <c r="J208" s="12">
        <f t="shared" si="53"/>
        <v>51.590999999999994</v>
      </c>
      <c r="K208" s="12">
        <f t="shared" si="54"/>
        <v>644.59100000000001</v>
      </c>
      <c r="L208" s="145">
        <v>2640.89</v>
      </c>
      <c r="M208" s="13">
        <v>3285.48</v>
      </c>
    </row>
    <row r="209" spans="1:13" ht="16.2" thickBot="1" x14ac:dyDescent="0.35">
      <c r="A209" s="2">
        <v>179</v>
      </c>
      <c r="B209" s="8">
        <v>531.78</v>
      </c>
      <c r="C209" s="174" t="s">
        <v>178</v>
      </c>
      <c r="D209" s="201">
        <v>280</v>
      </c>
      <c r="E209" s="13">
        <v>2944</v>
      </c>
      <c r="F209" s="13">
        <v>2857</v>
      </c>
      <c r="G209" s="12">
        <f t="shared" si="51"/>
        <v>87</v>
      </c>
      <c r="H209" s="21">
        <f t="shared" si="52"/>
        <v>7.569</v>
      </c>
      <c r="I209" s="12">
        <f t="shared" si="53"/>
        <v>515.91</v>
      </c>
      <c r="J209" s="12">
        <f t="shared" si="53"/>
        <v>44.884169999999997</v>
      </c>
      <c r="K209" s="12">
        <f t="shared" si="54"/>
        <v>560.79417000000001</v>
      </c>
      <c r="L209" s="145"/>
      <c r="M209" s="13">
        <f>SUM(K209+L209-B209)</f>
        <v>29.014170000000036</v>
      </c>
    </row>
    <row r="210" spans="1:13" ht="16.2" thickBot="1" x14ac:dyDescent="0.35">
      <c r="A210" s="2">
        <v>180</v>
      </c>
      <c r="B210" s="8"/>
      <c r="C210" s="174" t="s">
        <v>84</v>
      </c>
      <c r="D210" s="201">
        <v>282</v>
      </c>
      <c r="E210" s="13">
        <v>1810</v>
      </c>
      <c r="F210" s="13">
        <v>1793</v>
      </c>
      <c r="G210" s="12">
        <f t="shared" si="51"/>
        <v>17</v>
      </c>
      <c r="H210" s="21">
        <f t="shared" si="52"/>
        <v>1.4789999999999999</v>
      </c>
      <c r="I210" s="12">
        <f t="shared" si="53"/>
        <v>100.81</v>
      </c>
      <c r="J210" s="12">
        <f t="shared" si="53"/>
        <v>8.7704699999999995</v>
      </c>
      <c r="K210" s="12">
        <f t="shared" si="54"/>
        <v>109.58047000000001</v>
      </c>
      <c r="L210" s="145">
        <v>390.62</v>
      </c>
      <c r="M210" s="13">
        <v>500.2</v>
      </c>
    </row>
    <row r="211" spans="1:13" ht="16.2" thickBot="1" x14ac:dyDescent="0.35">
      <c r="A211" s="2">
        <v>181</v>
      </c>
      <c r="B211" s="12">
        <v>3201.04</v>
      </c>
      <c r="C211" s="174" t="s">
        <v>102</v>
      </c>
      <c r="D211" s="201">
        <v>283</v>
      </c>
      <c r="E211" s="13">
        <v>15536</v>
      </c>
      <c r="F211" s="13">
        <v>15414</v>
      </c>
      <c r="G211" s="12">
        <f t="shared" si="51"/>
        <v>122</v>
      </c>
      <c r="H211" s="21">
        <f t="shared" si="52"/>
        <v>10.613999999999999</v>
      </c>
      <c r="I211" s="12">
        <f t="shared" si="53"/>
        <v>723.45999999999992</v>
      </c>
      <c r="J211" s="12">
        <f t="shared" si="53"/>
        <v>62.941019999999988</v>
      </c>
      <c r="K211" s="12">
        <f t="shared" si="54"/>
        <v>786.4010199999999</v>
      </c>
      <c r="L211" s="145"/>
      <c r="M211" s="13">
        <v>0</v>
      </c>
    </row>
    <row r="212" spans="1:13" ht="16.2" thickBot="1" x14ac:dyDescent="0.35">
      <c r="A212" s="2">
        <v>182</v>
      </c>
      <c r="B212" s="8"/>
      <c r="C212" s="174" t="s">
        <v>77</v>
      </c>
      <c r="D212" s="201">
        <v>284</v>
      </c>
      <c r="E212" s="13">
        <v>2882</v>
      </c>
      <c r="F212" s="13">
        <v>2848</v>
      </c>
      <c r="G212" s="12">
        <f t="shared" si="51"/>
        <v>34</v>
      </c>
      <c r="H212" s="21">
        <f t="shared" si="52"/>
        <v>2.9579999999999997</v>
      </c>
      <c r="I212" s="12">
        <f t="shared" si="53"/>
        <v>201.62</v>
      </c>
      <c r="J212" s="12">
        <f t="shared" si="53"/>
        <v>17.540939999999999</v>
      </c>
      <c r="K212" s="12">
        <f t="shared" si="54"/>
        <v>219.16094000000001</v>
      </c>
      <c r="L212" s="145">
        <v>5330.77</v>
      </c>
      <c r="M212" s="13">
        <f>SUM(K212+L212)</f>
        <v>5549.9309400000002</v>
      </c>
    </row>
    <row r="213" spans="1:13" ht="16.2" thickBot="1" x14ac:dyDescent="0.35">
      <c r="A213" s="2">
        <v>183</v>
      </c>
      <c r="B213" s="8"/>
      <c r="C213" s="174" t="s">
        <v>87</v>
      </c>
      <c r="D213" s="201">
        <v>285</v>
      </c>
      <c r="E213" s="13">
        <v>190</v>
      </c>
      <c r="F213" s="13">
        <v>186</v>
      </c>
      <c r="G213" s="12">
        <f t="shared" si="51"/>
        <v>4</v>
      </c>
      <c r="H213" s="21">
        <f t="shared" si="52"/>
        <v>0.34799999999999998</v>
      </c>
      <c r="I213" s="12">
        <f t="shared" si="53"/>
        <v>23.72</v>
      </c>
      <c r="J213" s="12">
        <f t="shared" si="53"/>
        <v>2.0636399999999999</v>
      </c>
      <c r="K213" s="12">
        <f t="shared" si="54"/>
        <v>25.783639999999998</v>
      </c>
      <c r="L213" s="145">
        <v>180.49</v>
      </c>
      <c r="M213" s="13">
        <f>SUM(K213+L213)</f>
        <v>206.27364</v>
      </c>
    </row>
    <row r="214" spans="1:13" ht="16.2" thickBot="1" x14ac:dyDescent="0.35">
      <c r="A214" s="2">
        <v>184</v>
      </c>
      <c r="B214" s="8">
        <v>1661.11</v>
      </c>
      <c r="C214" s="174" t="s">
        <v>168</v>
      </c>
      <c r="D214" s="201">
        <v>286</v>
      </c>
      <c r="E214" s="13">
        <v>11972</v>
      </c>
      <c r="F214" s="13">
        <v>11512</v>
      </c>
      <c r="G214" s="12">
        <f t="shared" si="51"/>
        <v>460</v>
      </c>
      <c r="H214" s="21">
        <f t="shared" si="52"/>
        <v>40.019999999999996</v>
      </c>
      <c r="I214" s="12">
        <f t="shared" si="53"/>
        <v>2727.7999999999997</v>
      </c>
      <c r="J214" s="12">
        <f t="shared" si="53"/>
        <v>237.31859999999998</v>
      </c>
      <c r="K214" s="12">
        <f t="shared" si="54"/>
        <v>2965.1185999999998</v>
      </c>
      <c r="L214" s="145"/>
      <c r="M214" s="13">
        <v>1304.01</v>
      </c>
    </row>
    <row r="215" spans="1:13" ht="16.2" thickBot="1" x14ac:dyDescent="0.35">
      <c r="A215" s="2">
        <v>185</v>
      </c>
      <c r="B215" s="8">
        <v>836.68</v>
      </c>
      <c r="C215" s="174" t="s">
        <v>139</v>
      </c>
      <c r="D215" s="201">
        <v>288</v>
      </c>
      <c r="E215" s="13">
        <v>2385</v>
      </c>
      <c r="F215" s="13">
        <v>2353</v>
      </c>
      <c r="G215" s="12">
        <f t="shared" si="51"/>
        <v>32</v>
      </c>
      <c r="H215" s="21">
        <f t="shared" si="52"/>
        <v>2.7839999999999998</v>
      </c>
      <c r="I215" s="14">
        <f t="shared" si="53"/>
        <v>189.76</v>
      </c>
      <c r="J215" s="12">
        <f t="shared" si="53"/>
        <v>16.509119999999999</v>
      </c>
      <c r="K215" s="12">
        <f t="shared" si="54"/>
        <v>206.26911999999999</v>
      </c>
      <c r="L215" s="145"/>
      <c r="M215" s="13">
        <v>0</v>
      </c>
    </row>
    <row r="216" spans="1:13" ht="16.2" thickBot="1" x14ac:dyDescent="0.35">
      <c r="A216" s="2">
        <v>186</v>
      </c>
      <c r="B216" s="8"/>
      <c r="C216" s="174" t="s">
        <v>53</v>
      </c>
      <c r="D216" s="201">
        <v>289</v>
      </c>
      <c r="E216" s="13">
        <v>1734</v>
      </c>
      <c r="F216" s="13">
        <v>1734</v>
      </c>
      <c r="G216" s="12">
        <f t="shared" si="51"/>
        <v>0</v>
      </c>
      <c r="H216" s="21">
        <f t="shared" si="52"/>
        <v>0</v>
      </c>
      <c r="I216" s="29">
        <f t="shared" si="53"/>
        <v>0</v>
      </c>
      <c r="J216" s="28">
        <f t="shared" si="53"/>
        <v>0</v>
      </c>
      <c r="K216" s="12">
        <f t="shared" si="54"/>
        <v>0</v>
      </c>
      <c r="L216" s="145">
        <v>162.44</v>
      </c>
      <c r="M216" s="13">
        <v>162.44</v>
      </c>
    </row>
    <row r="217" spans="1:13" ht="16.2" thickBot="1" x14ac:dyDescent="0.35">
      <c r="A217" s="2">
        <v>187</v>
      </c>
      <c r="B217" s="12"/>
      <c r="C217" s="174" t="s">
        <v>63</v>
      </c>
      <c r="D217" s="201">
        <v>291</v>
      </c>
      <c r="E217" s="13">
        <v>6437</v>
      </c>
      <c r="F217" s="13">
        <v>6380</v>
      </c>
      <c r="G217" s="12">
        <f t="shared" si="51"/>
        <v>57</v>
      </c>
      <c r="H217" s="22">
        <f t="shared" si="52"/>
        <v>4.9589999999999996</v>
      </c>
      <c r="I217" s="122">
        <f t="shared" si="53"/>
        <v>338.01</v>
      </c>
      <c r="J217" s="12">
        <f t="shared" si="53"/>
        <v>29.406869999999998</v>
      </c>
      <c r="K217" s="12">
        <f t="shared" si="54"/>
        <v>367.41687000000002</v>
      </c>
      <c r="L217" s="145">
        <v>412.54</v>
      </c>
      <c r="M217" s="13">
        <v>779.96</v>
      </c>
    </row>
    <row r="218" spans="1:13" ht="16.2" thickBot="1" x14ac:dyDescent="0.35">
      <c r="A218" s="2">
        <v>188</v>
      </c>
      <c r="B218" s="8">
        <v>38.68</v>
      </c>
      <c r="C218" s="174" t="s">
        <v>150</v>
      </c>
      <c r="D218" s="201">
        <v>293</v>
      </c>
      <c r="E218" s="13">
        <v>4395</v>
      </c>
      <c r="F218" s="13">
        <v>4395</v>
      </c>
      <c r="G218" s="12">
        <f t="shared" si="51"/>
        <v>0</v>
      </c>
      <c r="H218" s="66">
        <f t="shared" si="52"/>
        <v>0</v>
      </c>
      <c r="I218" s="40">
        <f t="shared" si="53"/>
        <v>0</v>
      </c>
      <c r="J218" s="12">
        <f t="shared" si="53"/>
        <v>0</v>
      </c>
      <c r="K218" s="12">
        <f t="shared" si="54"/>
        <v>0</v>
      </c>
      <c r="L218" s="145"/>
      <c r="M218" s="13">
        <v>0</v>
      </c>
    </row>
    <row r="219" spans="1:13" ht="16.2" thickBot="1" x14ac:dyDescent="0.35">
      <c r="A219" s="2">
        <v>189</v>
      </c>
      <c r="B219" s="8"/>
      <c r="C219" s="174" t="s">
        <v>69</v>
      </c>
      <c r="D219" s="201">
        <v>294</v>
      </c>
      <c r="E219" s="13">
        <v>1140</v>
      </c>
      <c r="F219" s="13">
        <v>1140</v>
      </c>
      <c r="G219" s="12">
        <f t="shared" si="51"/>
        <v>0</v>
      </c>
      <c r="H219" s="66">
        <f t="shared" si="52"/>
        <v>0</v>
      </c>
      <c r="I219" s="28">
        <f t="shared" si="53"/>
        <v>0</v>
      </c>
      <c r="J219" s="12">
        <f t="shared" si="53"/>
        <v>0</v>
      </c>
      <c r="K219" s="12">
        <f t="shared" si="54"/>
        <v>0</v>
      </c>
      <c r="L219" s="145">
        <v>1405.21</v>
      </c>
      <c r="M219" s="13">
        <f>SUM(K219+L219)</f>
        <v>1405.21</v>
      </c>
    </row>
    <row r="220" spans="1:13" ht="16.2" thickBot="1" x14ac:dyDescent="0.35">
      <c r="A220" s="2">
        <v>190</v>
      </c>
      <c r="B220" s="12">
        <v>346.79</v>
      </c>
      <c r="C220" s="174" t="s">
        <v>152</v>
      </c>
      <c r="D220" s="201">
        <v>295</v>
      </c>
      <c r="E220" s="13">
        <v>3912</v>
      </c>
      <c r="F220" s="13">
        <v>3911</v>
      </c>
      <c r="G220" s="12">
        <f t="shared" si="51"/>
        <v>1</v>
      </c>
      <c r="H220" s="66">
        <f t="shared" si="52"/>
        <v>8.6999999999999994E-2</v>
      </c>
      <c r="I220" s="28">
        <f t="shared" si="53"/>
        <v>5.93</v>
      </c>
      <c r="J220" s="12">
        <f t="shared" si="53"/>
        <v>0.51590999999999998</v>
      </c>
      <c r="K220" s="12">
        <f t="shared" si="54"/>
        <v>6.4459099999999996</v>
      </c>
      <c r="L220" s="145"/>
      <c r="M220" s="13">
        <v>0</v>
      </c>
    </row>
    <row r="221" spans="1:13" ht="16.2" thickBot="1" x14ac:dyDescent="0.35">
      <c r="A221" s="2">
        <v>191</v>
      </c>
      <c r="B221" s="8"/>
      <c r="C221" s="174" t="s">
        <v>152</v>
      </c>
      <c r="D221" s="201">
        <v>297</v>
      </c>
      <c r="E221" s="13">
        <v>12740</v>
      </c>
      <c r="F221" s="13">
        <v>12713</v>
      </c>
      <c r="G221" s="12">
        <f t="shared" si="51"/>
        <v>27</v>
      </c>
      <c r="H221" s="21">
        <f t="shared" si="52"/>
        <v>2.3489999999999998</v>
      </c>
      <c r="I221" s="12">
        <f t="shared" si="53"/>
        <v>160.10999999999999</v>
      </c>
      <c r="J221" s="12">
        <f t="shared" si="53"/>
        <v>13.929569999999998</v>
      </c>
      <c r="K221" s="12">
        <f t="shared" si="54"/>
        <v>174.03956999999997</v>
      </c>
      <c r="L221" s="145">
        <v>342.28</v>
      </c>
      <c r="M221" s="13">
        <f>SUM(K221+L221-B221)</f>
        <v>516.31956999999989</v>
      </c>
    </row>
    <row r="222" spans="1:13" ht="16.2" thickBot="1" x14ac:dyDescent="0.35">
      <c r="A222" s="176"/>
      <c r="B222" s="177"/>
      <c r="C222" s="177" t="s">
        <v>61</v>
      </c>
      <c r="D222" s="279" t="s">
        <v>108</v>
      </c>
      <c r="E222" s="279"/>
      <c r="F222" s="178"/>
      <c r="G222" s="71">
        <f t="shared" ref="G222:M222" si="55">SUM(G204:G221)</f>
        <v>1117</v>
      </c>
      <c r="H222" s="69">
        <f t="shared" si="55"/>
        <v>97.179000000000002</v>
      </c>
      <c r="I222" s="70">
        <f t="shared" si="55"/>
        <v>6623.8099999999995</v>
      </c>
      <c r="J222" s="68">
        <f t="shared" si="55"/>
        <v>576.27146999999991</v>
      </c>
      <c r="K222" s="68">
        <f t="shared" si="55"/>
        <v>7200.0814700000001</v>
      </c>
      <c r="L222" s="68">
        <f t="shared" si="55"/>
        <v>12171.17</v>
      </c>
      <c r="M222" s="68">
        <f t="shared" si="55"/>
        <v>16172.798479999998</v>
      </c>
    </row>
    <row r="223" spans="1:13" ht="16.2" thickBot="1" x14ac:dyDescent="0.35">
      <c r="A223" s="63">
        <v>192</v>
      </c>
      <c r="B223" s="168"/>
      <c r="C223" s="168" t="s">
        <v>19</v>
      </c>
      <c r="D223" s="26"/>
      <c r="E223" s="27">
        <v>5409</v>
      </c>
      <c r="F223" s="27">
        <v>5373.2</v>
      </c>
      <c r="G223" s="27">
        <f>SUM(E223-F223)</f>
        <v>35.800000000000182</v>
      </c>
      <c r="H223" s="65">
        <f>SUM(G223*8.7/100)</f>
        <v>3.1146000000000158</v>
      </c>
      <c r="I223" s="12">
        <f t="shared" ref="I223:J225" si="56">SUM(G223*5.93)</f>
        <v>212.29400000000106</v>
      </c>
      <c r="J223" s="29">
        <f t="shared" si="56"/>
        <v>18.469578000000094</v>
      </c>
      <c r="K223" s="29">
        <f>I223+J223</f>
        <v>230.76357800000116</v>
      </c>
      <c r="L223" s="29"/>
      <c r="M223" s="29">
        <v>212.29</v>
      </c>
    </row>
    <row r="224" spans="1:13" ht="16.2" thickBot="1" x14ac:dyDescent="0.35">
      <c r="A224" s="2">
        <v>193</v>
      </c>
      <c r="B224" s="8"/>
      <c r="C224" s="169" t="s">
        <v>20</v>
      </c>
      <c r="D224" s="142"/>
      <c r="E224" s="51">
        <v>22068</v>
      </c>
      <c r="F224" s="8">
        <v>22068</v>
      </c>
      <c r="G224" s="8">
        <f>E224-F224</f>
        <v>0</v>
      </c>
      <c r="H224" s="21">
        <f>SUM(G224*8.7/100)</f>
        <v>0</v>
      </c>
      <c r="I224" s="12">
        <f t="shared" si="56"/>
        <v>0</v>
      </c>
      <c r="J224" s="12">
        <f t="shared" si="56"/>
        <v>0</v>
      </c>
      <c r="K224" s="12">
        <f>I224+J224</f>
        <v>0</v>
      </c>
      <c r="L224" s="145"/>
      <c r="M224" s="145">
        <f>SUM(K224+L224)</f>
        <v>0</v>
      </c>
    </row>
    <row r="225" spans="1:13" ht="16.2" thickBot="1" x14ac:dyDescent="0.35">
      <c r="A225" s="2">
        <v>194</v>
      </c>
      <c r="B225" s="8"/>
      <c r="C225" s="170" t="s">
        <v>157</v>
      </c>
      <c r="D225" s="201"/>
      <c r="E225" s="7">
        <v>11573</v>
      </c>
      <c r="F225" s="8">
        <v>11573</v>
      </c>
      <c r="G225" s="8">
        <f>E225-F225</f>
        <v>0</v>
      </c>
      <c r="H225" s="8">
        <f>SUM(G225*8.7/100)</f>
        <v>0</v>
      </c>
      <c r="I225" s="8">
        <f t="shared" si="56"/>
        <v>0</v>
      </c>
      <c r="J225" s="12">
        <f t="shared" si="56"/>
        <v>0</v>
      </c>
      <c r="K225" s="12">
        <f>SUM(I225+J225)</f>
        <v>0</v>
      </c>
      <c r="L225" s="145"/>
      <c r="M225" s="13">
        <v>0</v>
      </c>
    </row>
    <row r="226" spans="1:13" ht="16.2" thickBot="1" x14ac:dyDescent="0.35">
      <c r="A226" s="211"/>
      <c r="B226" s="137">
        <f>SUM(B9:B225)</f>
        <v>66871.119999999966</v>
      </c>
      <c r="C226" s="172"/>
      <c r="D226" s="125"/>
      <c r="E226" s="126" t="s">
        <v>61</v>
      </c>
      <c r="F226" s="127"/>
      <c r="G226" s="70">
        <f t="shared" ref="G226:M226" si="57">SUM(G223:G225)</f>
        <v>35.800000000000182</v>
      </c>
      <c r="H226" s="87">
        <f t="shared" si="57"/>
        <v>3.1146000000000158</v>
      </c>
      <c r="I226" s="87">
        <f t="shared" si="57"/>
        <v>212.29400000000106</v>
      </c>
      <c r="J226" s="70">
        <f t="shared" si="57"/>
        <v>18.469578000000094</v>
      </c>
      <c r="K226" s="70">
        <f t="shared" si="57"/>
        <v>230.76357800000116</v>
      </c>
      <c r="L226" s="86">
        <f t="shared" si="57"/>
        <v>0</v>
      </c>
      <c r="M226" s="108">
        <f t="shared" si="57"/>
        <v>212.29</v>
      </c>
    </row>
    <row r="227" spans="1:13" ht="20.399999999999999" x14ac:dyDescent="0.3">
      <c r="A227" s="128"/>
      <c r="B227" s="128"/>
      <c r="C227" s="173" t="s">
        <v>60</v>
      </c>
      <c r="D227" s="129"/>
      <c r="E227" s="129"/>
      <c r="F227" s="130"/>
      <c r="G227" s="89">
        <f t="shared" ref="G227:M227" si="58">SUM(G26+G54+G75+G95+G112+G131+G141+G168+G202+G222+G226)</f>
        <v>23535.8</v>
      </c>
      <c r="H227" s="90">
        <f t="shared" si="58"/>
        <v>2047.6146000000001</v>
      </c>
      <c r="I227" s="89">
        <f t="shared" si="58"/>
        <v>139567.29399999999</v>
      </c>
      <c r="J227" s="89">
        <f t="shared" si="58"/>
        <v>12138.851717999996</v>
      </c>
      <c r="K227" s="89">
        <f t="shared" si="58"/>
        <v>151710.14571800001</v>
      </c>
      <c r="L227" s="91">
        <f t="shared" si="58"/>
        <v>100133.27999999998</v>
      </c>
      <c r="M227" s="92">
        <f t="shared" si="58"/>
        <v>233863.11665000001</v>
      </c>
    </row>
    <row r="228" spans="1:13" x14ac:dyDescent="0.3">
      <c r="A228" s="17"/>
      <c r="B228" s="17"/>
      <c r="C228" s="17"/>
      <c r="D228" s="17"/>
      <c r="E228" s="17"/>
      <c r="F228" s="17"/>
      <c r="G228" s="229" t="s">
        <v>38</v>
      </c>
      <c r="H228" s="217" t="s">
        <v>96</v>
      </c>
      <c r="I228" s="220" t="s">
        <v>36</v>
      </c>
      <c r="J228" s="220" t="s">
        <v>37</v>
      </c>
      <c r="K228" s="220" t="s">
        <v>39</v>
      </c>
      <c r="L228" s="223" t="s">
        <v>156</v>
      </c>
      <c r="M228" s="226" t="s">
        <v>40</v>
      </c>
    </row>
    <row r="229" spans="1:13" x14ac:dyDescent="0.3">
      <c r="A229" s="17"/>
      <c r="B229" s="17"/>
      <c r="C229" s="17"/>
      <c r="D229" s="17"/>
      <c r="E229" s="17"/>
      <c r="F229" s="17"/>
      <c r="G229" s="230"/>
      <c r="H229" s="218"/>
      <c r="I229" s="221"/>
      <c r="J229" s="221"/>
      <c r="K229" s="221"/>
      <c r="L229" s="224"/>
      <c r="M229" s="227"/>
    </row>
    <row r="230" spans="1:13" ht="33.75" customHeight="1" x14ac:dyDescent="0.3">
      <c r="A230" s="17"/>
      <c r="B230" s="17"/>
      <c r="C230" s="17"/>
      <c r="D230" s="17"/>
      <c r="E230" s="17"/>
      <c r="F230" s="17"/>
      <c r="G230" s="231"/>
      <c r="H230" s="219"/>
      <c r="I230" s="222"/>
      <c r="J230" s="222"/>
      <c r="K230" s="222"/>
      <c r="L230" s="225"/>
      <c r="M230" s="228"/>
    </row>
    <row r="231" spans="1:13" ht="15.6" x14ac:dyDescent="0.3">
      <c r="A231" s="18"/>
      <c r="B231" s="18"/>
      <c r="C231" s="19"/>
      <c r="D231" s="19"/>
      <c r="E231" s="19"/>
      <c r="F231" s="19"/>
      <c r="G231" s="19"/>
      <c r="H231" s="16"/>
      <c r="I231" s="16"/>
      <c r="J231" s="19"/>
      <c r="K231" s="19"/>
      <c r="L231" s="19"/>
      <c r="M231" s="19"/>
    </row>
    <row r="232" spans="1:13" ht="15.6" x14ac:dyDescent="0.3">
      <c r="H232" s="16"/>
      <c r="I232" s="16"/>
    </row>
    <row r="233" spans="1:13" ht="15.6" x14ac:dyDescent="0.3">
      <c r="H233" s="16"/>
      <c r="I233" s="16"/>
    </row>
  </sheetData>
  <sheetProtection password="D9F2" sheet="1" objects="1" scenarios="1"/>
  <mergeCells count="41">
    <mergeCell ref="A26:F26"/>
    <mergeCell ref="A3:N3"/>
    <mergeCell ref="A4:M4"/>
    <mergeCell ref="A5:A7"/>
    <mergeCell ref="C5:C7"/>
    <mergeCell ref="D5:D7"/>
    <mergeCell ref="E5:H5"/>
    <mergeCell ref="I5:K5"/>
    <mergeCell ref="L5:M5"/>
    <mergeCell ref="E6:E7"/>
    <mergeCell ref="F6:F7"/>
    <mergeCell ref="G6:G7"/>
    <mergeCell ref="H6:H7"/>
    <mergeCell ref="I6:J6"/>
    <mergeCell ref="L6:M6"/>
    <mergeCell ref="B8:D8"/>
    <mergeCell ref="A142:F142"/>
    <mergeCell ref="B141:F141"/>
    <mergeCell ref="A28:E28"/>
    <mergeCell ref="A54:F54"/>
    <mergeCell ref="A55:F55"/>
    <mergeCell ref="A75:F75"/>
    <mergeCell ref="A76:F76"/>
    <mergeCell ref="A95:F95"/>
    <mergeCell ref="A96:D96"/>
    <mergeCell ref="A112:D112"/>
    <mergeCell ref="A113:F113"/>
    <mergeCell ref="A131:E131"/>
    <mergeCell ref="A132:F132"/>
    <mergeCell ref="M228:M230"/>
    <mergeCell ref="A168:F168"/>
    <mergeCell ref="A169:F169"/>
    <mergeCell ref="B202:E202"/>
    <mergeCell ref="A203:E203"/>
    <mergeCell ref="D222:E222"/>
    <mergeCell ref="G228:G230"/>
    <mergeCell ref="H228:H230"/>
    <mergeCell ref="I228:I230"/>
    <mergeCell ref="J228:J230"/>
    <mergeCell ref="K228:K230"/>
    <mergeCell ref="L228:L2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2021-11-01T08:09:17Z</dcterms:modified>
</cp:coreProperties>
</file>