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L176" i="3" l="1"/>
  <c r="K188" i="3"/>
  <c r="M188" i="3" s="1"/>
  <c r="K140" i="3"/>
  <c r="L63" i="3"/>
  <c r="L8" i="3"/>
  <c r="J114" i="3"/>
  <c r="K114" i="3" s="1"/>
  <c r="M114" i="3" s="1"/>
  <c r="J29" i="3"/>
  <c r="K29" i="3" s="1"/>
  <c r="M29" i="3" s="1"/>
  <c r="J89" i="3"/>
  <c r="L89" i="3" s="1"/>
  <c r="J100" i="3"/>
  <c r="L100" i="3" s="1"/>
  <c r="O223" i="3"/>
  <c r="B223" i="3"/>
  <c r="J222" i="3"/>
  <c r="L222" i="3" s="1"/>
  <c r="J221" i="3"/>
  <c r="L221" i="3" s="1"/>
  <c r="J220" i="3"/>
  <c r="K220" i="3" s="1"/>
  <c r="M220" i="3" s="1"/>
  <c r="O219" i="3"/>
  <c r="J218" i="3"/>
  <c r="L218" i="3" s="1"/>
  <c r="J217" i="3"/>
  <c r="L217" i="3" s="1"/>
  <c r="J216" i="3"/>
  <c r="L216" i="3" s="1"/>
  <c r="J215" i="3"/>
  <c r="L215" i="3" s="1"/>
  <c r="J214" i="3"/>
  <c r="L214" i="3" s="1"/>
  <c r="J213" i="3"/>
  <c r="L213" i="3" s="1"/>
  <c r="J212" i="3"/>
  <c r="L212" i="3" s="1"/>
  <c r="J211" i="3"/>
  <c r="L211" i="3" s="1"/>
  <c r="J210" i="3"/>
  <c r="L210" i="3" s="1"/>
  <c r="J209" i="3"/>
  <c r="L209" i="3" s="1"/>
  <c r="J208" i="3"/>
  <c r="L208" i="3" s="1"/>
  <c r="J207" i="3"/>
  <c r="L207" i="3" s="1"/>
  <c r="J206" i="3"/>
  <c r="L206" i="3" s="1"/>
  <c r="J205" i="3"/>
  <c r="L205" i="3" s="1"/>
  <c r="J204" i="3"/>
  <c r="L204" i="3" s="1"/>
  <c r="J203" i="3"/>
  <c r="L203" i="3" s="1"/>
  <c r="J202" i="3"/>
  <c r="L202" i="3" s="1"/>
  <c r="J201" i="3"/>
  <c r="L201" i="3" s="1"/>
  <c r="O199" i="3"/>
  <c r="J198" i="3"/>
  <c r="L198" i="3" s="1"/>
  <c r="J197" i="3"/>
  <c r="L197" i="3" s="1"/>
  <c r="J196" i="3"/>
  <c r="L196" i="3" s="1"/>
  <c r="J195" i="3"/>
  <c r="L195" i="3" s="1"/>
  <c r="J194" i="3"/>
  <c r="L194" i="3" s="1"/>
  <c r="J193" i="3"/>
  <c r="L193" i="3" s="1"/>
  <c r="J192" i="3"/>
  <c r="K192" i="3" s="1"/>
  <c r="M192" i="3" s="1"/>
  <c r="J191" i="3"/>
  <c r="L191" i="3" s="1"/>
  <c r="J190" i="3"/>
  <c r="K190" i="3" s="1"/>
  <c r="M190" i="3" s="1"/>
  <c r="J189" i="3"/>
  <c r="K189" i="3" s="1"/>
  <c r="M189" i="3" s="1"/>
  <c r="J188" i="3"/>
  <c r="L188" i="3" s="1"/>
  <c r="J187" i="3"/>
  <c r="L187" i="3" s="1"/>
  <c r="J186" i="3"/>
  <c r="K186" i="3" s="1"/>
  <c r="M186" i="3" s="1"/>
  <c r="J185" i="3"/>
  <c r="L185" i="3" s="1"/>
  <c r="J184" i="3"/>
  <c r="K184" i="3" s="1"/>
  <c r="M184" i="3" s="1"/>
  <c r="J183" i="3"/>
  <c r="L183" i="3" s="1"/>
  <c r="J182" i="3"/>
  <c r="K182" i="3" s="1"/>
  <c r="M182" i="3" s="1"/>
  <c r="J181" i="3"/>
  <c r="L181" i="3" s="1"/>
  <c r="J180" i="3"/>
  <c r="L180" i="3" s="1"/>
  <c r="J179" i="3"/>
  <c r="L179" i="3" s="1"/>
  <c r="J178" i="3"/>
  <c r="L178" i="3" s="1"/>
  <c r="J177" i="3"/>
  <c r="L177" i="3" s="1"/>
  <c r="J176" i="3"/>
  <c r="K176" i="3" s="1"/>
  <c r="M176" i="3" s="1"/>
  <c r="J175" i="3"/>
  <c r="L175" i="3" s="1"/>
  <c r="J174" i="3"/>
  <c r="K174" i="3" s="1"/>
  <c r="M174" i="3" s="1"/>
  <c r="J173" i="3"/>
  <c r="L173" i="3" s="1"/>
  <c r="J172" i="3"/>
  <c r="K172" i="3" s="1"/>
  <c r="M172" i="3" s="1"/>
  <c r="J171" i="3"/>
  <c r="L171" i="3" s="1"/>
  <c r="J170" i="3"/>
  <c r="L170" i="3" s="1"/>
  <c r="J169" i="3"/>
  <c r="L169" i="3" s="1"/>
  <c r="J168" i="3"/>
  <c r="L168" i="3" s="1"/>
  <c r="J167" i="3"/>
  <c r="L167" i="3" s="1"/>
  <c r="O165" i="3"/>
  <c r="J164" i="3"/>
  <c r="L164" i="3" s="1"/>
  <c r="J163" i="3"/>
  <c r="L163" i="3" s="1"/>
  <c r="J162" i="3"/>
  <c r="L162" i="3" s="1"/>
  <c r="J161" i="3"/>
  <c r="L161" i="3" s="1"/>
  <c r="J160" i="3"/>
  <c r="L160" i="3" s="1"/>
  <c r="J159" i="3"/>
  <c r="L159" i="3" s="1"/>
  <c r="J158" i="3"/>
  <c r="L158" i="3" s="1"/>
  <c r="J157" i="3"/>
  <c r="L157" i="3" s="1"/>
  <c r="J156" i="3"/>
  <c r="L156" i="3" s="1"/>
  <c r="J155" i="3"/>
  <c r="L155" i="3" s="1"/>
  <c r="J154" i="3"/>
  <c r="L154" i="3" s="1"/>
  <c r="J153" i="3"/>
  <c r="L153" i="3" s="1"/>
  <c r="J152" i="3"/>
  <c r="L152" i="3" s="1"/>
  <c r="J151" i="3"/>
  <c r="K151" i="3" s="1"/>
  <c r="M151" i="3" s="1"/>
  <c r="J150" i="3"/>
  <c r="K150" i="3" s="1"/>
  <c r="M150" i="3" s="1"/>
  <c r="J149" i="3"/>
  <c r="L149" i="3" s="1"/>
  <c r="J148" i="3"/>
  <c r="K148" i="3" s="1"/>
  <c r="M148" i="3" s="1"/>
  <c r="J147" i="3"/>
  <c r="L147" i="3" s="1"/>
  <c r="J146" i="3"/>
  <c r="K146" i="3" s="1"/>
  <c r="M146" i="3" s="1"/>
  <c r="J145" i="3"/>
  <c r="L145" i="3" s="1"/>
  <c r="J144" i="3"/>
  <c r="L144" i="3" s="1"/>
  <c r="J143" i="3"/>
  <c r="L143" i="3" s="1"/>
  <c r="J142" i="3"/>
  <c r="L142" i="3" s="1"/>
  <c r="J141" i="3"/>
  <c r="L141" i="3" s="1"/>
  <c r="J140" i="3"/>
  <c r="L140" i="3" s="1"/>
  <c r="O138" i="3"/>
  <c r="J137" i="3"/>
  <c r="L137" i="3" s="1"/>
  <c r="J136" i="3"/>
  <c r="K136" i="3" s="1"/>
  <c r="M136" i="3" s="1"/>
  <c r="J135" i="3"/>
  <c r="L135" i="3" s="1"/>
  <c r="J134" i="3"/>
  <c r="K134" i="3" s="1"/>
  <c r="M134" i="3" s="1"/>
  <c r="J133" i="3"/>
  <c r="L133" i="3" s="1"/>
  <c r="J132" i="3"/>
  <c r="K132" i="3" s="1"/>
  <c r="M132" i="3" s="1"/>
  <c r="J131" i="3"/>
  <c r="L131" i="3" s="1"/>
  <c r="J130" i="3"/>
  <c r="K130" i="3" s="1"/>
  <c r="M130" i="3" s="1"/>
  <c r="O128" i="3"/>
  <c r="J127" i="3"/>
  <c r="L127" i="3" s="1"/>
  <c r="J126" i="3"/>
  <c r="K126" i="3" s="1"/>
  <c r="M126" i="3" s="1"/>
  <c r="J125" i="3"/>
  <c r="L125" i="3" s="1"/>
  <c r="J124" i="3"/>
  <c r="K124" i="3" s="1"/>
  <c r="M124" i="3" s="1"/>
  <c r="J123" i="3"/>
  <c r="L123" i="3" s="1"/>
  <c r="J122" i="3"/>
  <c r="K122" i="3" s="1"/>
  <c r="M122" i="3" s="1"/>
  <c r="J121" i="3"/>
  <c r="L121" i="3" s="1"/>
  <c r="J120" i="3"/>
  <c r="K120" i="3" s="1"/>
  <c r="M120" i="3" s="1"/>
  <c r="J119" i="3"/>
  <c r="L119" i="3" s="1"/>
  <c r="J118" i="3"/>
  <c r="K118" i="3" s="1"/>
  <c r="M118" i="3" s="1"/>
  <c r="J117" i="3"/>
  <c r="L117" i="3" s="1"/>
  <c r="J116" i="3"/>
  <c r="K116" i="3" s="1"/>
  <c r="M116" i="3" s="1"/>
  <c r="J115" i="3"/>
  <c r="L115" i="3" s="1"/>
  <c r="J113" i="3"/>
  <c r="L113" i="3" s="1"/>
  <c r="J112" i="3"/>
  <c r="K112" i="3" s="1"/>
  <c r="M112" i="3" s="1"/>
  <c r="J111" i="3"/>
  <c r="L111" i="3" s="1"/>
  <c r="O109" i="3"/>
  <c r="J108" i="3"/>
  <c r="K108" i="3" s="1"/>
  <c r="M108" i="3" s="1"/>
  <c r="J107" i="3"/>
  <c r="K107" i="3" s="1"/>
  <c r="M107" i="3" s="1"/>
  <c r="J106" i="3"/>
  <c r="L106" i="3" s="1"/>
  <c r="J105" i="3"/>
  <c r="K105" i="3" s="1"/>
  <c r="M105" i="3" s="1"/>
  <c r="J104" i="3"/>
  <c r="L104" i="3" s="1"/>
  <c r="J103" i="3"/>
  <c r="K103" i="3" s="1"/>
  <c r="M103" i="3" s="1"/>
  <c r="J102" i="3"/>
  <c r="L102" i="3" s="1"/>
  <c r="J101" i="3"/>
  <c r="K101" i="3" s="1"/>
  <c r="M101" i="3" s="1"/>
  <c r="J99" i="3"/>
  <c r="K99" i="3" s="1"/>
  <c r="M99" i="3" s="1"/>
  <c r="J98" i="3"/>
  <c r="L98" i="3" s="1"/>
  <c r="J97" i="3"/>
  <c r="K97" i="3" s="1"/>
  <c r="M97" i="3" s="1"/>
  <c r="J96" i="3"/>
  <c r="L96" i="3" s="1"/>
  <c r="J95" i="3"/>
  <c r="K95" i="3" s="1"/>
  <c r="M95" i="3" s="1"/>
  <c r="J94" i="3"/>
  <c r="L94" i="3" s="1"/>
  <c r="O92" i="3"/>
  <c r="J91" i="3"/>
  <c r="L91" i="3" s="1"/>
  <c r="J90" i="3"/>
  <c r="K90" i="3" s="1"/>
  <c r="M90" i="3" s="1"/>
  <c r="J88" i="3"/>
  <c r="K88" i="3" s="1"/>
  <c r="M88" i="3" s="1"/>
  <c r="J87" i="3"/>
  <c r="L87" i="3" s="1"/>
  <c r="J86" i="3"/>
  <c r="K86" i="3" s="1"/>
  <c r="M86" i="3" s="1"/>
  <c r="J85" i="3"/>
  <c r="L85" i="3" s="1"/>
  <c r="J84" i="3"/>
  <c r="K84" i="3" s="1"/>
  <c r="M84" i="3" s="1"/>
  <c r="J83" i="3"/>
  <c r="L83" i="3" s="1"/>
  <c r="J82" i="3"/>
  <c r="K82" i="3" s="1"/>
  <c r="M82" i="3" s="1"/>
  <c r="J81" i="3"/>
  <c r="L81" i="3" s="1"/>
  <c r="J80" i="3"/>
  <c r="K80" i="3" s="1"/>
  <c r="M80" i="3" s="1"/>
  <c r="J79" i="3"/>
  <c r="L79" i="3" s="1"/>
  <c r="J78" i="3"/>
  <c r="K78" i="3" s="1"/>
  <c r="M78" i="3" s="1"/>
  <c r="J77" i="3"/>
  <c r="L77" i="3" s="1"/>
  <c r="J76" i="3"/>
  <c r="K76" i="3" s="1"/>
  <c r="M76" i="3" s="1"/>
  <c r="J75" i="3"/>
  <c r="L75" i="3" s="1"/>
  <c r="O73" i="3"/>
  <c r="J72" i="3"/>
  <c r="L72" i="3" s="1"/>
  <c r="J71" i="3"/>
  <c r="K71" i="3" s="1"/>
  <c r="M71" i="3" s="1"/>
  <c r="J70" i="3"/>
  <c r="L70" i="3" s="1"/>
  <c r="J69" i="3"/>
  <c r="K69" i="3" s="1"/>
  <c r="M69" i="3" s="1"/>
  <c r="J68" i="3"/>
  <c r="L68" i="3" s="1"/>
  <c r="J67" i="3"/>
  <c r="K67" i="3" s="1"/>
  <c r="M67" i="3" s="1"/>
  <c r="J66" i="3"/>
  <c r="L66" i="3" s="1"/>
  <c r="J65" i="3"/>
  <c r="K65" i="3" s="1"/>
  <c r="M65" i="3" s="1"/>
  <c r="J64" i="3"/>
  <c r="L64" i="3" s="1"/>
  <c r="J63" i="3"/>
  <c r="K63" i="3" s="1"/>
  <c r="M63" i="3" s="1"/>
  <c r="J62" i="3"/>
  <c r="L62" i="3" s="1"/>
  <c r="J61" i="3"/>
  <c r="K61" i="3" s="1"/>
  <c r="M61" i="3" s="1"/>
  <c r="J60" i="3"/>
  <c r="L60" i="3" s="1"/>
  <c r="J59" i="3"/>
  <c r="K59" i="3" s="1"/>
  <c r="M59" i="3" s="1"/>
  <c r="J58" i="3"/>
  <c r="L58" i="3" s="1"/>
  <c r="J57" i="3"/>
  <c r="K57" i="3" s="1"/>
  <c r="M57" i="3" s="1"/>
  <c r="J56" i="3"/>
  <c r="L56" i="3" s="1"/>
  <c r="J55" i="3"/>
  <c r="K55" i="3" s="1"/>
  <c r="M55" i="3" s="1"/>
  <c r="J54" i="3"/>
  <c r="K54" i="3" s="1"/>
  <c r="M54" i="3" s="1"/>
  <c r="O52" i="3"/>
  <c r="J51" i="3"/>
  <c r="K51" i="3" s="1"/>
  <c r="M51" i="3" s="1"/>
  <c r="J50" i="3"/>
  <c r="L50" i="3" s="1"/>
  <c r="J49" i="3"/>
  <c r="K49" i="3" s="1"/>
  <c r="M49" i="3" s="1"/>
  <c r="J48" i="3"/>
  <c r="L48" i="3" s="1"/>
  <c r="J47" i="3"/>
  <c r="K47" i="3" s="1"/>
  <c r="M47" i="3" s="1"/>
  <c r="J46" i="3"/>
  <c r="L46" i="3" s="1"/>
  <c r="J45" i="3"/>
  <c r="K45" i="3" s="1"/>
  <c r="M45" i="3" s="1"/>
  <c r="J44" i="3"/>
  <c r="L44" i="3" s="1"/>
  <c r="J43" i="3"/>
  <c r="K43" i="3" s="1"/>
  <c r="M43" i="3" s="1"/>
  <c r="J42" i="3"/>
  <c r="L42" i="3" s="1"/>
  <c r="J41" i="3"/>
  <c r="K41" i="3" s="1"/>
  <c r="M41" i="3" s="1"/>
  <c r="J40" i="3"/>
  <c r="L40" i="3" s="1"/>
  <c r="J39" i="3"/>
  <c r="K39" i="3" s="1"/>
  <c r="M39" i="3" s="1"/>
  <c r="J38" i="3"/>
  <c r="L38" i="3" s="1"/>
  <c r="J37" i="3"/>
  <c r="K37" i="3" s="1"/>
  <c r="M37" i="3" s="1"/>
  <c r="J36" i="3"/>
  <c r="L36" i="3" s="1"/>
  <c r="J35" i="3"/>
  <c r="K35" i="3" s="1"/>
  <c r="M35" i="3" s="1"/>
  <c r="J34" i="3"/>
  <c r="L34" i="3" s="1"/>
  <c r="J33" i="3"/>
  <c r="K33" i="3" s="1"/>
  <c r="M33" i="3" s="1"/>
  <c r="J32" i="3"/>
  <c r="L32" i="3" s="1"/>
  <c r="J31" i="3"/>
  <c r="K31" i="3" s="1"/>
  <c r="M31" i="3" s="1"/>
  <c r="J30" i="3"/>
  <c r="L30" i="3" s="1"/>
  <c r="J28" i="3"/>
  <c r="L28" i="3" s="1"/>
  <c r="J27" i="3"/>
  <c r="K27" i="3" s="1"/>
  <c r="M27" i="3" s="1"/>
  <c r="O24" i="3"/>
  <c r="J23" i="3"/>
  <c r="L23" i="3" s="1"/>
  <c r="J22" i="3"/>
  <c r="K22" i="3" s="1"/>
  <c r="M22" i="3" s="1"/>
  <c r="J21" i="3"/>
  <c r="L21" i="3" s="1"/>
  <c r="J20" i="3"/>
  <c r="L20" i="3" s="1"/>
  <c r="J19" i="3"/>
  <c r="L19" i="3" s="1"/>
  <c r="J18" i="3"/>
  <c r="K18" i="3" s="1"/>
  <c r="M18" i="3" s="1"/>
  <c r="J17" i="3"/>
  <c r="L17" i="3" s="1"/>
  <c r="J16" i="3"/>
  <c r="K16" i="3" s="1"/>
  <c r="M16" i="3" s="1"/>
  <c r="J15" i="3"/>
  <c r="L15" i="3" s="1"/>
  <c r="J14" i="3"/>
  <c r="K14" i="3" s="1"/>
  <c r="M14" i="3" s="1"/>
  <c r="J13" i="3"/>
  <c r="L13" i="3" s="1"/>
  <c r="J12" i="3"/>
  <c r="L12" i="3" s="1"/>
  <c r="J11" i="3"/>
  <c r="K11" i="3" s="1"/>
  <c r="M11" i="3" s="1"/>
  <c r="J10" i="3"/>
  <c r="K10" i="3" s="1"/>
  <c r="M10" i="3" s="1"/>
  <c r="J9" i="3"/>
  <c r="L9" i="3" s="1"/>
  <c r="J8" i="3"/>
  <c r="K8" i="3" s="1"/>
  <c r="M8" i="3" s="1"/>
  <c r="K12" i="3" l="1"/>
  <c r="M12" i="3" s="1"/>
  <c r="L54" i="3"/>
  <c r="K180" i="3"/>
  <c r="M180" i="3" s="1"/>
  <c r="N180" i="3" s="1"/>
  <c r="L172" i="3"/>
  <c r="L189" i="3"/>
  <c r="L146" i="3"/>
  <c r="K167" i="3"/>
  <c r="M167" i="3" s="1"/>
  <c r="M199" i="3" s="1"/>
  <c r="L11" i="3"/>
  <c r="K111" i="3"/>
  <c r="M111" i="3" s="1"/>
  <c r="L151" i="3"/>
  <c r="K222" i="3"/>
  <c r="M222" i="3" s="1"/>
  <c r="N222" i="3" s="1"/>
  <c r="K221" i="3"/>
  <c r="M221" i="3" s="1"/>
  <c r="L220" i="3"/>
  <c r="K198" i="3"/>
  <c r="M198" i="3" s="1"/>
  <c r="K197" i="3"/>
  <c r="M197" i="3" s="1"/>
  <c r="N197" i="3" s="1"/>
  <c r="K196" i="3"/>
  <c r="M196" i="3" s="1"/>
  <c r="K195" i="3"/>
  <c r="M195" i="3" s="1"/>
  <c r="K194" i="3"/>
  <c r="M194" i="3" s="1"/>
  <c r="K193" i="3"/>
  <c r="M193" i="3" s="1"/>
  <c r="N193" i="3" s="1"/>
  <c r="P193" i="3" s="1"/>
  <c r="L192" i="3"/>
  <c r="K191" i="3"/>
  <c r="M191" i="3" s="1"/>
  <c r="L190" i="3"/>
  <c r="N190" i="3" s="1"/>
  <c r="P190" i="3" s="1"/>
  <c r="K187" i="3"/>
  <c r="M187" i="3" s="1"/>
  <c r="N187" i="3" s="1"/>
  <c r="P187" i="3" s="1"/>
  <c r="L186" i="3"/>
  <c r="K185" i="3"/>
  <c r="M185" i="3" s="1"/>
  <c r="L184" i="3"/>
  <c r="K183" i="3"/>
  <c r="M183" i="3" s="1"/>
  <c r="L182" i="3"/>
  <c r="K181" i="3"/>
  <c r="M181" i="3" s="1"/>
  <c r="K179" i="3"/>
  <c r="M179" i="3" s="1"/>
  <c r="K178" i="3"/>
  <c r="M178" i="3" s="1"/>
  <c r="K177" i="3"/>
  <c r="M177" i="3" s="1"/>
  <c r="K175" i="3"/>
  <c r="M175" i="3" s="1"/>
  <c r="L174" i="3"/>
  <c r="K173" i="3"/>
  <c r="M173" i="3" s="1"/>
  <c r="K171" i="3"/>
  <c r="M171" i="3" s="1"/>
  <c r="K170" i="3"/>
  <c r="M170" i="3" s="1"/>
  <c r="K169" i="3"/>
  <c r="M169" i="3" s="1"/>
  <c r="K168" i="3"/>
  <c r="M168" i="3" s="1"/>
  <c r="N168" i="3" s="1"/>
  <c r="P168" i="3" s="1"/>
  <c r="K201" i="3"/>
  <c r="M201" i="3" s="1"/>
  <c r="K203" i="3"/>
  <c r="M203" i="3" s="1"/>
  <c r="K205" i="3"/>
  <c r="M205" i="3" s="1"/>
  <c r="K207" i="3"/>
  <c r="M207" i="3" s="1"/>
  <c r="N207" i="3" s="1"/>
  <c r="K209" i="3"/>
  <c r="M209" i="3" s="1"/>
  <c r="K211" i="3"/>
  <c r="M211" i="3" s="1"/>
  <c r="K213" i="3"/>
  <c r="M213" i="3" s="1"/>
  <c r="K215" i="3"/>
  <c r="M215" i="3" s="1"/>
  <c r="K217" i="3"/>
  <c r="M217" i="3" s="1"/>
  <c r="K202" i="3"/>
  <c r="M202" i="3" s="1"/>
  <c r="K204" i="3"/>
  <c r="M204" i="3" s="1"/>
  <c r="K206" i="3"/>
  <c r="M206" i="3" s="1"/>
  <c r="K208" i="3"/>
  <c r="M208" i="3" s="1"/>
  <c r="K210" i="3"/>
  <c r="M210" i="3" s="1"/>
  <c r="K212" i="3"/>
  <c r="M212" i="3" s="1"/>
  <c r="K214" i="3"/>
  <c r="M214" i="3" s="1"/>
  <c r="N214" i="3" s="1"/>
  <c r="K216" i="3"/>
  <c r="M216" i="3" s="1"/>
  <c r="K218" i="3"/>
  <c r="M218" i="3" s="1"/>
  <c r="K164" i="3"/>
  <c r="M164" i="3" s="1"/>
  <c r="K163" i="3"/>
  <c r="M163" i="3" s="1"/>
  <c r="N163" i="3" s="1"/>
  <c r="P163" i="3" s="1"/>
  <c r="K162" i="3"/>
  <c r="M162" i="3" s="1"/>
  <c r="K161" i="3"/>
  <c r="M161" i="3" s="1"/>
  <c r="K160" i="3"/>
  <c r="M160" i="3" s="1"/>
  <c r="K159" i="3"/>
  <c r="M159" i="3" s="1"/>
  <c r="N159" i="3" s="1"/>
  <c r="P159" i="3" s="1"/>
  <c r="K158" i="3"/>
  <c r="M158" i="3" s="1"/>
  <c r="K157" i="3"/>
  <c r="M157" i="3" s="1"/>
  <c r="K156" i="3"/>
  <c r="M156" i="3" s="1"/>
  <c r="N156" i="3" s="1"/>
  <c r="P156" i="3" s="1"/>
  <c r="K155" i="3"/>
  <c r="M155" i="3" s="1"/>
  <c r="K154" i="3"/>
  <c r="M154" i="3" s="1"/>
  <c r="K153" i="3"/>
  <c r="M153" i="3" s="1"/>
  <c r="K152" i="3"/>
  <c r="M152" i="3" s="1"/>
  <c r="L150" i="3"/>
  <c r="N150" i="3" s="1"/>
  <c r="P150" i="3" s="1"/>
  <c r="K149" i="3"/>
  <c r="M149" i="3" s="1"/>
  <c r="L148" i="3"/>
  <c r="K147" i="3"/>
  <c r="M147" i="3" s="1"/>
  <c r="K145" i="3"/>
  <c r="M145" i="3" s="1"/>
  <c r="K144" i="3"/>
  <c r="M144" i="3" s="1"/>
  <c r="K143" i="3"/>
  <c r="M143" i="3" s="1"/>
  <c r="K142" i="3"/>
  <c r="M142" i="3" s="1"/>
  <c r="K141" i="3"/>
  <c r="M141" i="3" s="1"/>
  <c r="N141" i="3" s="1"/>
  <c r="K131" i="3"/>
  <c r="M131" i="3" s="1"/>
  <c r="K133" i="3"/>
  <c r="M133" i="3" s="1"/>
  <c r="K135" i="3"/>
  <c r="M135" i="3" s="1"/>
  <c r="K137" i="3"/>
  <c r="M137" i="3" s="1"/>
  <c r="N137" i="3" s="1"/>
  <c r="L130" i="3"/>
  <c r="L132" i="3"/>
  <c r="L134" i="3"/>
  <c r="L136" i="3"/>
  <c r="N136" i="3" s="1"/>
  <c r="P136" i="3" s="1"/>
  <c r="K127" i="3"/>
  <c r="M127" i="3" s="1"/>
  <c r="L126" i="3"/>
  <c r="K125" i="3"/>
  <c r="M125" i="3" s="1"/>
  <c r="L124" i="3"/>
  <c r="N124" i="3" s="1"/>
  <c r="P124" i="3" s="1"/>
  <c r="K123" i="3"/>
  <c r="M123" i="3" s="1"/>
  <c r="L122" i="3"/>
  <c r="K121" i="3"/>
  <c r="M121" i="3" s="1"/>
  <c r="L120" i="3"/>
  <c r="N120" i="3" s="1"/>
  <c r="P120" i="3" s="1"/>
  <c r="K119" i="3"/>
  <c r="M119" i="3" s="1"/>
  <c r="L118" i="3"/>
  <c r="K117" i="3"/>
  <c r="M117" i="3" s="1"/>
  <c r="L116" i="3"/>
  <c r="K115" i="3"/>
  <c r="M115" i="3" s="1"/>
  <c r="L114" i="3"/>
  <c r="K113" i="3"/>
  <c r="M113" i="3" s="1"/>
  <c r="L112" i="3"/>
  <c r="L108" i="3"/>
  <c r="K94" i="3"/>
  <c r="M94" i="3" s="1"/>
  <c r="K96" i="3"/>
  <c r="M96" i="3" s="1"/>
  <c r="K98" i="3"/>
  <c r="M98" i="3" s="1"/>
  <c r="N98" i="3" s="1"/>
  <c r="P98" i="3" s="1"/>
  <c r="K100" i="3"/>
  <c r="M100" i="3" s="1"/>
  <c r="K102" i="3"/>
  <c r="M102" i="3" s="1"/>
  <c r="K104" i="3"/>
  <c r="M104" i="3" s="1"/>
  <c r="K106" i="3"/>
  <c r="M106" i="3" s="1"/>
  <c r="N106" i="3" s="1"/>
  <c r="P106" i="3" s="1"/>
  <c r="L95" i="3"/>
  <c r="L97" i="3"/>
  <c r="L99" i="3"/>
  <c r="L101" i="3"/>
  <c r="N101" i="3" s="1"/>
  <c r="P101" i="3" s="1"/>
  <c r="L103" i="3"/>
  <c r="L105" i="3"/>
  <c r="L107" i="3"/>
  <c r="K75" i="3"/>
  <c r="M75" i="3" s="1"/>
  <c r="K77" i="3"/>
  <c r="M77" i="3" s="1"/>
  <c r="K79" i="3"/>
  <c r="M79" i="3" s="1"/>
  <c r="K81" i="3"/>
  <c r="M81" i="3" s="1"/>
  <c r="K83" i="3"/>
  <c r="M83" i="3" s="1"/>
  <c r="N83" i="3" s="1"/>
  <c r="K85" i="3"/>
  <c r="M85" i="3" s="1"/>
  <c r="K87" i="3"/>
  <c r="M87" i="3" s="1"/>
  <c r="K89" i="3"/>
  <c r="M89" i="3" s="1"/>
  <c r="K91" i="3"/>
  <c r="M91" i="3" s="1"/>
  <c r="L76" i="3"/>
  <c r="L78" i="3"/>
  <c r="L80" i="3"/>
  <c r="L82" i="3"/>
  <c r="N82" i="3" s="1"/>
  <c r="P82" i="3" s="1"/>
  <c r="L84" i="3"/>
  <c r="L86" i="3"/>
  <c r="L88" i="3"/>
  <c r="L90" i="3"/>
  <c r="N90" i="3" s="1"/>
  <c r="P90" i="3" s="1"/>
  <c r="L71" i="3"/>
  <c r="L69" i="3"/>
  <c r="L67" i="3"/>
  <c r="L65" i="3"/>
  <c r="L61" i="3"/>
  <c r="L59" i="3"/>
  <c r="L57" i="3"/>
  <c r="L55" i="3"/>
  <c r="N55" i="3" s="1"/>
  <c r="K56" i="3"/>
  <c r="M56" i="3" s="1"/>
  <c r="K58" i="3"/>
  <c r="M58" i="3" s="1"/>
  <c r="K60" i="3"/>
  <c r="M60" i="3" s="1"/>
  <c r="K62" i="3"/>
  <c r="M62" i="3" s="1"/>
  <c r="N62" i="3" s="1"/>
  <c r="K64" i="3"/>
  <c r="M64" i="3" s="1"/>
  <c r="K66" i="3"/>
  <c r="M66" i="3" s="1"/>
  <c r="K68" i="3"/>
  <c r="M68" i="3" s="1"/>
  <c r="K70" i="3"/>
  <c r="M70" i="3" s="1"/>
  <c r="N70" i="3" s="1"/>
  <c r="P70" i="3" s="1"/>
  <c r="K72" i="3"/>
  <c r="M72" i="3" s="1"/>
  <c r="K28" i="3"/>
  <c r="M28" i="3" s="1"/>
  <c r="K30" i="3"/>
  <c r="M30" i="3" s="1"/>
  <c r="K32" i="3"/>
  <c r="M32" i="3" s="1"/>
  <c r="N32" i="3" s="1"/>
  <c r="P32" i="3" s="1"/>
  <c r="K34" i="3"/>
  <c r="M34" i="3" s="1"/>
  <c r="K36" i="3"/>
  <c r="M36" i="3" s="1"/>
  <c r="K38" i="3"/>
  <c r="M38" i="3" s="1"/>
  <c r="K40" i="3"/>
  <c r="M40" i="3" s="1"/>
  <c r="N40" i="3" s="1"/>
  <c r="P40" i="3" s="1"/>
  <c r="K42" i="3"/>
  <c r="M42" i="3" s="1"/>
  <c r="K44" i="3"/>
  <c r="M44" i="3" s="1"/>
  <c r="K46" i="3"/>
  <c r="M46" i="3" s="1"/>
  <c r="K48" i="3"/>
  <c r="M48" i="3" s="1"/>
  <c r="N48" i="3" s="1"/>
  <c r="K50" i="3"/>
  <c r="M50" i="3" s="1"/>
  <c r="L27" i="3"/>
  <c r="L29" i="3"/>
  <c r="N29" i="3" s="1"/>
  <c r="P29" i="3" s="1"/>
  <c r="L31" i="3"/>
  <c r="N31" i="3" s="1"/>
  <c r="P31" i="3" s="1"/>
  <c r="L33" i="3"/>
  <c r="L35" i="3"/>
  <c r="L37" i="3"/>
  <c r="L39" i="3"/>
  <c r="N39" i="3" s="1"/>
  <c r="P39" i="3" s="1"/>
  <c r="L41" i="3"/>
  <c r="L43" i="3"/>
  <c r="L45" i="3"/>
  <c r="L47" i="3"/>
  <c r="N47" i="3" s="1"/>
  <c r="L49" i="3"/>
  <c r="L51" i="3"/>
  <c r="K23" i="3"/>
  <c r="M23" i="3" s="1"/>
  <c r="L22" i="3"/>
  <c r="N22" i="3" s="1"/>
  <c r="K21" i="3"/>
  <c r="M21" i="3" s="1"/>
  <c r="K20" i="3"/>
  <c r="M20" i="3" s="1"/>
  <c r="K19" i="3"/>
  <c r="M19" i="3" s="1"/>
  <c r="L18" i="3"/>
  <c r="N18" i="3" s="1"/>
  <c r="P18" i="3" s="1"/>
  <c r="K17" i="3"/>
  <c r="M17" i="3" s="1"/>
  <c r="L16" i="3"/>
  <c r="K15" i="3"/>
  <c r="M15" i="3" s="1"/>
  <c r="L14" i="3"/>
  <c r="N14" i="3" s="1"/>
  <c r="P14" i="3" s="1"/>
  <c r="K13" i="3"/>
  <c r="M13" i="3" s="1"/>
  <c r="L10" i="3"/>
  <c r="K9" i="3"/>
  <c r="M9" i="3" s="1"/>
  <c r="N206" i="3"/>
  <c r="P206" i="3" s="1"/>
  <c r="N114" i="3"/>
  <c r="P114" i="3" s="1"/>
  <c r="J24" i="3"/>
  <c r="N146" i="3"/>
  <c r="N173" i="3"/>
  <c r="N89" i="3"/>
  <c r="N210" i="3"/>
  <c r="P210" i="3" s="1"/>
  <c r="J219" i="3"/>
  <c r="N202" i="3"/>
  <c r="P202" i="3" s="1"/>
  <c r="N203" i="3"/>
  <c r="N204" i="3"/>
  <c r="N208" i="3"/>
  <c r="N184" i="3"/>
  <c r="N171" i="3"/>
  <c r="P171" i="3" s="1"/>
  <c r="N175" i="3"/>
  <c r="P175" i="3" s="1"/>
  <c r="N182" i="3"/>
  <c r="N185" i="3"/>
  <c r="N186" i="3"/>
  <c r="N188" i="3"/>
  <c r="P188" i="3" s="1"/>
  <c r="N189" i="3"/>
  <c r="N152" i="3"/>
  <c r="P152" i="3" s="1"/>
  <c r="N149" i="3"/>
  <c r="N142" i="3"/>
  <c r="N144" i="3"/>
  <c r="P144" i="3" s="1"/>
  <c r="N147" i="3"/>
  <c r="N148" i="3"/>
  <c r="N131" i="3"/>
  <c r="P131" i="3" s="1"/>
  <c r="N135" i="3"/>
  <c r="P135" i="3" s="1"/>
  <c r="N133" i="3"/>
  <c r="P133" i="3" s="1"/>
  <c r="J128" i="3"/>
  <c r="N115" i="3"/>
  <c r="P115" i="3" s="1"/>
  <c r="N116" i="3"/>
  <c r="N119" i="3"/>
  <c r="P119" i="3" s="1"/>
  <c r="N123" i="3"/>
  <c r="N121" i="3"/>
  <c r="P121" i="3" s="1"/>
  <c r="N125" i="3"/>
  <c r="J109" i="3"/>
  <c r="N100" i="3"/>
  <c r="N95" i="3"/>
  <c r="N104" i="3"/>
  <c r="N80" i="3"/>
  <c r="P80" i="3" s="1"/>
  <c r="N76" i="3"/>
  <c r="P76" i="3" s="1"/>
  <c r="N88" i="3"/>
  <c r="N78" i="3"/>
  <c r="N79" i="3"/>
  <c r="N67" i="3"/>
  <c r="P67" i="3" s="1"/>
  <c r="J73" i="3"/>
  <c r="N59" i="3"/>
  <c r="N61" i="3"/>
  <c r="N65" i="3"/>
  <c r="P65" i="3" s="1"/>
  <c r="O224" i="3"/>
  <c r="N28" i="3"/>
  <c r="N41" i="3"/>
  <c r="N49" i="3"/>
  <c r="N10" i="3"/>
  <c r="P10" i="3" s="1"/>
  <c r="N12" i="3"/>
  <c r="N19" i="3"/>
  <c r="P19" i="3" s="1"/>
  <c r="N20" i="3"/>
  <c r="P20" i="3" s="1"/>
  <c r="N23" i="3"/>
  <c r="P23" i="3" s="1"/>
  <c r="N8" i="3"/>
  <c r="N42" i="3"/>
  <c r="P42" i="3" s="1"/>
  <c r="N43" i="3"/>
  <c r="P43" i="3" s="1"/>
  <c r="N44" i="3"/>
  <c r="P44" i="3" s="1"/>
  <c r="N56" i="3"/>
  <c r="N64" i="3"/>
  <c r="L223" i="3"/>
  <c r="N9" i="3"/>
  <c r="N11" i="3"/>
  <c r="N13" i="3"/>
  <c r="P13" i="3" s="1"/>
  <c r="N15" i="3"/>
  <c r="P15" i="3" s="1"/>
  <c r="N16" i="3"/>
  <c r="P16" i="3" s="1"/>
  <c r="N17" i="3"/>
  <c r="N21" i="3"/>
  <c r="P21" i="3" s="1"/>
  <c r="N30" i="3"/>
  <c r="P30" i="3" s="1"/>
  <c r="N33" i="3"/>
  <c r="P33" i="3" s="1"/>
  <c r="N34" i="3"/>
  <c r="P34" i="3" s="1"/>
  <c r="N35" i="3"/>
  <c r="P35" i="3" s="1"/>
  <c r="N36" i="3"/>
  <c r="P36" i="3" s="1"/>
  <c r="N37" i="3"/>
  <c r="P37" i="3" s="1"/>
  <c r="N38" i="3"/>
  <c r="P38" i="3" s="1"/>
  <c r="N45" i="3"/>
  <c r="P45" i="3" s="1"/>
  <c r="N46" i="3"/>
  <c r="N50" i="3"/>
  <c r="P50" i="3" s="1"/>
  <c r="N51" i="3"/>
  <c r="J52" i="3"/>
  <c r="N57" i="3"/>
  <c r="P57" i="3" s="1"/>
  <c r="N58" i="3"/>
  <c r="N60" i="3"/>
  <c r="N63" i="3"/>
  <c r="N66" i="3"/>
  <c r="P66" i="3" s="1"/>
  <c r="N68" i="3"/>
  <c r="N69" i="3"/>
  <c r="P69" i="3" s="1"/>
  <c r="N71" i="3"/>
  <c r="P71" i="3" s="1"/>
  <c r="N72" i="3"/>
  <c r="P72" i="3" s="1"/>
  <c r="N77" i="3"/>
  <c r="P77" i="3" s="1"/>
  <c r="N81" i="3"/>
  <c r="P81" i="3" s="1"/>
  <c r="N84" i="3"/>
  <c r="M219" i="3"/>
  <c r="J92" i="3"/>
  <c r="M24" i="3"/>
  <c r="J165" i="3"/>
  <c r="N85" i="3"/>
  <c r="P85" i="3" s="1"/>
  <c r="N86" i="3"/>
  <c r="P86" i="3" s="1"/>
  <c r="N87" i="3"/>
  <c r="N91" i="3"/>
  <c r="P91" i="3" s="1"/>
  <c r="N96" i="3"/>
  <c r="P96" i="3" s="1"/>
  <c r="N97" i="3"/>
  <c r="N99" i="3"/>
  <c r="P99" i="3" s="1"/>
  <c r="N102" i="3"/>
  <c r="P102" i="3" s="1"/>
  <c r="N103" i="3"/>
  <c r="N105" i="3"/>
  <c r="N107" i="3"/>
  <c r="P107" i="3" s="1"/>
  <c r="N108" i="3"/>
  <c r="N112" i="3"/>
  <c r="P112" i="3" s="1"/>
  <c r="N113" i="3"/>
  <c r="N117" i="3"/>
  <c r="P117" i="3" s="1"/>
  <c r="N122" i="3"/>
  <c r="P122" i="3" s="1"/>
  <c r="N126" i="3"/>
  <c r="N127" i="3"/>
  <c r="P127" i="3" s="1"/>
  <c r="N132" i="3"/>
  <c r="P132" i="3" s="1"/>
  <c r="N134" i="3"/>
  <c r="N143" i="3"/>
  <c r="N145" i="3"/>
  <c r="P145" i="3" s="1"/>
  <c r="N151" i="3"/>
  <c r="N153" i="3"/>
  <c r="N154" i="3"/>
  <c r="P154" i="3" s="1"/>
  <c r="N155" i="3"/>
  <c r="P155" i="3" s="1"/>
  <c r="N157" i="3"/>
  <c r="N158" i="3"/>
  <c r="N160" i="3"/>
  <c r="P160" i="3" s="1"/>
  <c r="N161" i="3"/>
  <c r="P161" i="3" s="1"/>
  <c r="N162" i="3"/>
  <c r="P162" i="3" s="1"/>
  <c r="N164" i="3"/>
  <c r="N169" i="3"/>
  <c r="N170" i="3"/>
  <c r="P170" i="3" s="1"/>
  <c r="N172" i="3"/>
  <c r="P172" i="3" s="1"/>
  <c r="N174" i="3"/>
  <c r="P174" i="3" s="1"/>
  <c r="N176" i="3"/>
  <c r="N177" i="3"/>
  <c r="P177" i="3" s="1"/>
  <c r="N178" i="3"/>
  <c r="P178" i="3" s="1"/>
  <c r="N179" i="3"/>
  <c r="P179" i="3" s="1"/>
  <c r="N181" i="3"/>
  <c r="P181" i="3" s="1"/>
  <c r="N183" i="3"/>
  <c r="P183" i="3" s="1"/>
  <c r="N191" i="3"/>
  <c r="N192" i="3"/>
  <c r="P192" i="3" s="1"/>
  <c r="N194" i="3"/>
  <c r="P194" i="3" s="1"/>
  <c r="N195" i="3"/>
  <c r="P195" i="3" s="1"/>
  <c r="N196" i="3"/>
  <c r="P196" i="3" s="1"/>
  <c r="N198" i="3"/>
  <c r="P198" i="3" s="1"/>
  <c r="J199" i="3"/>
  <c r="N205" i="3"/>
  <c r="N209" i="3"/>
  <c r="P209" i="3" s="1"/>
  <c r="N211" i="3"/>
  <c r="N212" i="3"/>
  <c r="N213" i="3"/>
  <c r="N215" i="3"/>
  <c r="N216" i="3"/>
  <c r="P216" i="3" s="1"/>
  <c r="N217" i="3"/>
  <c r="N218" i="3"/>
  <c r="P218" i="3" s="1"/>
  <c r="N221" i="3"/>
  <c r="P221" i="3" s="1"/>
  <c r="P223" i="3" s="1"/>
  <c r="J138" i="3"/>
  <c r="J223" i="3"/>
  <c r="N118" i="3"/>
  <c r="L52" i="3" l="1"/>
  <c r="K219" i="3"/>
  <c r="K199" i="3"/>
  <c r="L165" i="3"/>
  <c r="P165" i="3"/>
  <c r="M109" i="3"/>
  <c r="J224" i="3"/>
  <c r="L128" i="3"/>
  <c r="K223" i="3"/>
  <c r="L219" i="3"/>
  <c r="N201" i="3"/>
  <c r="P201" i="3" s="1"/>
  <c r="L73" i="3"/>
  <c r="K92" i="3"/>
  <c r="K73" i="3"/>
  <c r="M73" i="3"/>
  <c r="K52" i="3"/>
  <c r="P199" i="3"/>
  <c r="K138" i="3"/>
  <c r="L199" i="3"/>
  <c r="N167" i="3"/>
  <c r="N199" i="3" s="1"/>
  <c r="K128" i="3"/>
  <c r="M128" i="3"/>
  <c r="L109" i="3"/>
  <c r="N94" i="3"/>
  <c r="M140" i="3"/>
  <c r="K165" i="3"/>
  <c r="L24" i="3"/>
  <c r="K109" i="3"/>
  <c r="L138" i="3"/>
  <c r="L92" i="3"/>
  <c r="K24" i="3"/>
  <c r="M165" i="3" l="1"/>
  <c r="N140" i="3"/>
  <c r="N165" i="3" s="1"/>
  <c r="M138" i="3"/>
  <c r="N130" i="3"/>
  <c r="M52" i="3"/>
  <c r="N27" i="3"/>
  <c r="M92" i="3"/>
  <c r="N75" i="3"/>
  <c r="N219" i="3"/>
  <c r="P219" i="3"/>
  <c r="K224" i="3"/>
  <c r="L224" i="3"/>
  <c r="N54" i="3"/>
  <c r="N111" i="3"/>
  <c r="N24" i="3"/>
  <c r="P24" i="3"/>
  <c r="P94" i="3"/>
  <c r="P109" i="3" s="1"/>
  <c r="N109" i="3"/>
  <c r="M223" i="3"/>
  <c r="N220" i="3"/>
  <c r="N223" i="3" s="1"/>
  <c r="N52" i="3" l="1"/>
  <c r="P27" i="3"/>
  <c r="P52" i="3" s="1"/>
  <c r="N73" i="3"/>
  <c r="P54" i="3"/>
  <c r="P73" i="3" s="1"/>
  <c r="M224" i="3"/>
  <c r="N128" i="3"/>
  <c r="P111" i="3"/>
  <c r="P128" i="3" s="1"/>
  <c r="N92" i="3"/>
  <c r="P75" i="3"/>
  <c r="P92" i="3" s="1"/>
  <c r="N138" i="3"/>
  <c r="P138" i="3"/>
  <c r="N224" i="3" l="1"/>
  <c r="P224" i="3"/>
</calcChain>
</file>

<file path=xl/sharedStrings.xml><?xml version="1.0" encoding="utf-8"?>
<sst xmlns="http://schemas.openxmlformats.org/spreadsheetml/2006/main" count="258" uniqueCount="179">
  <si>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</si>
  <si>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</si>
  <si>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</si>
  <si>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</si>
  <si>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</si>
  <si>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</si>
  <si>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</si>
  <si>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</si>
  <si>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</si>
  <si>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</si>
  <si>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</si>
  <si>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</si>
  <si>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</si>
  <si>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</si>
  <si>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</si>
  <si>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</si>
  <si>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</si>
  <si>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</si>
  <si>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</si>
  <si>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</si>
  <si>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</si>
  <si>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</si>
  <si>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</si>
  <si>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</si>
  <si>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</si>
  <si>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</si>
  <si>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</si>
  <si>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</si>
  <si>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</si>
  <si>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</si>
  <si>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</si>
  <si>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</si>
  <si>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</si>
  <si>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</si>
  <si>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</si>
  <si>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</si>
  <si>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</si>
  <si>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</si>
  <si>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</si>
  <si>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</si>
  <si>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</si>
  <si>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</si>
  <si>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</si>
  <si>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</si>
  <si>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</si>
  <si>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</si>
  <si>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</si>
  <si>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</si>
  <si>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2017г.</t>
  </si>
  <si>
    <t>12.10.19г.</t>
  </si>
  <si>
    <t>17.09.19г.</t>
  </si>
  <si>
    <t>2018г.</t>
  </si>
  <si>
    <t>17.06.18г.</t>
  </si>
  <si>
    <t>28.09.19г.</t>
  </si>
  <si>
    <t>04.08.18г.</t>
  </si>
  <si>
    <t>24.08.19г.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</si>
  <si>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</si>
  <si>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</si>
  <si>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</si>
  <si>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</si>
  <si>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</si>
  <si>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</si>
  <si>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</si>
  <si>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</si>
  <si>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</si>
  <si>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</si>
  <si>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</si>
  <si>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</si>
  <si>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</si>
  <si>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>Итого</t>
  </si>
  <si>
    <t>06.05.20г</t>
  </si>
  <si>
    <t>21.07.20г.</t>
  </si>
  <si>
    <t>05.07.20г.</t>
  </si>
  <si>
    <t>15.07.20г.</t>
  </si>
  <si>
    <t>08.07.19г.</t>
  </si>
  <si>
    <t>22.08.20г.</t>
  </si>
  <si>
    <t>06.08.20г.</t>
  </si>
  <si>
    <t>29.08.20г.</t>
  </si>
  <si>
    <t>26.09.20г.</t>
  </si>
  <si>
    <t>15.09.20г.</t>
  </si>
  <si>
    <t>27.09.20г.</t>
  </si>
  <si>
    <t>05.09.20г.</t>
  </si>
  <si>
    <t>12.09.20г.</t>
  </si>
  <si>
    <t>19.09.20г.</t>
  </si>
  <si>
    <t>16.09.20г.</t>
  </si>
  <si>
    <t>23.09.20г.</t>
  </si>
  <si>
    <t>03.10.20г.</t>
  </si>
  <si>
    <t>10.10.20г.</t>
  </si>
  <si>
    <t>18.10.20г.</t>
  </si>
  <si>
    <t>17.10.20г.</t>
  </si>
  <si>
    <t>07.10.20г.</t>
  </si>
  <si>
    <t>06.10.20г.</t>
  </si>
  <si>
    <t>15.10.20г.</t>
  </si>
  <si>
    <t>23.10.19г.</t>
  </si>
  <si>
    <t>04.10.20г.</t>
  </si>
  <si>
    <t>08.10.20г.</t>
  </si>
  <si>
    <t>11.10.20г.</t>
  </si>
  <si>
    <t>23.10.20г</t>
  </si>
  <si>
    <t>13.10.20г</t>
  </si>
  <si>
    <t>21.10.20г.</t>
  </si>
  <si>
    <t>22.11.20г.</t>
  </si>
  <si>
    <t>27.11.20г.</t>
  </si>
  <si>
    <t>30.11.20г.</t>
  </si>
  <si>
    <t>12.12.20г</t>
  </si>
  <si>
    <t>14.12.20г</t>
  </si>
  <si>
    <t>30.12.20г.</t>
  </si>
  <si>
    <t>05.12.20г.</t>
  </si>
  <si>
    <t>17.12.20г</t>
  </si>
  <si>
    <t>23.11.20г.</t>
  </si>
  <si>
    <t>09.12.20г.</t>
  </si>
  <si>
    <t>14.01.21г.</t>
  </si>
  <si>
    <t>27.03.21г.</t>
  </si>
  <si>
    <t>19.04.21г.</t>
  </si>
  <si>
    <t>09.06.21</t>
  </si>
  <si>
    <t>10.05.21</t>
  </si>
  <si>
    <t>12.05.21</t>
  </si>
  <si>
    <t>05.05.21</t>
  </si>
  <si>
    <t>26.06.21</t>
  </si>
  <si>
    <t>23.06.21г</t>
  </si>
  <si>
    <t>15.06.21г</t>
  </si>
  <si>
    <t>26.06.21г</t>
  </si>
  <si>
    <t>29.06.21г</t>
  </si>
  <si>
    <t>19.06.21г</t>
  </si>
  <si>
    <t>01.07.21</t>
  </si>
  <si>
    <t>27.06.21</t>
  </si>
  <si>
    <t>20.06.21</t>
  </si>
  <si>
    <t>24.06.21</t>
  </si>
  <si>
    <t>13.06.21г</t>
  </si>
  <si>
    <t>09.06.21г</t>
  </si>
  <si>
    <t>22.05.21г</t>
  </si>
  <si>
    <t>22.06.21</t>
  </si>
  <si>
    <t>12.06.21г</t>
  </si>
  <si>
    <t>28.06.21г</t>
  </si>
  <si>
    <t>13.06.21</t>
  </si>
  <si>
    <t>23.05.21г</t>
  </si>
  <si>
    <t>16.06.21</t>
  </si>
  <si>
    <t>08.07.21г</t>
  </si>
  <si>
    <t>22.06.21г</t>
  </si>
  <si>
    <t>18.06.21г</t>
  </si>
  <si>
    <t>07.07.21г</t>
  </si>
  <si>
    <t>16.06.21г</t>
  </si>
  <si>
    <t>21.06.21г</t>
  </si>
  <si>
    <t>30.06.21г</t>
  </si>
  <si>
    <t>02.06.21</t>
  </si>
  <si>
    <t>20.06.21г</t>
  </si>
  <si>
    <t>Итого по 4-ой  Садовой улице:</t>
  </si>
  <si>
    <t>Ул.Центральная</t>
  </si>
  <si>
    <t xml:space="preserve"> Июль 2021г.:</t>
  </si>
  <si>
    <t xml:space="preserve"> Контроль-ные показания на 01.08.21г.</t>
  </si>
  <si>
    <t>Предыдущие показания на 01.07.21г</t>
  </si>
  <si>
    <t>Потери 8,7% кВт</t>
  </si>
  <si>
    <t>Тариф- 5,93 руб.</t>
  </si>
  <si>
    <t>долг на 01.08.21г.</t>
  </si>
  <si>
    <t>Итого по Западной улице:</t>
  </si>
  <si>
    <t>Итого по 1-ой  Садовой улице:</t>
  </si>
  <si>
    <t>18.07.21</t>
  </si>
  <si>
    <t>18.07.21г.</t>
  </si>
  <si>
    <t>14.07.21г.</t>
  </si>
  <si>
    <t>10.07.21</t>
  </si>
  <si>
    <t>25.07.21</t>
  </si>
  <si>
    <t>01.08.21</t>
  </si>
  <si>
    <t>11.07.21</t>
  </si>
  <si>
    <t>24.07.21</t>
  </si>
  <si>
    <t>11.07,21</t>
  </si>
  <si>
    <t>12.07.21</t>
  </si>
  <si>
    <t>26.07.21</t>
  </si>
  <si>
    <t>19.017.21</t>
  </si>
  <si>
    <t>28.06.21</t>
  </si>
  <si>
    <t>13.07.21</t>
  </si>
  <si>
    <t>28.07.21</t>
  </si>
  <si>
    <t>31.07.21</t>
  </si>
  <si>
    <t>02.08.21</t>
  </si>
  <si>
    <t>19.07.21</t>
  </si>
  <si>
    <t>16.07.21</t>
  </si>
  <si>
    <t>15.07.21</t>
  </si>
  <si>
    <t>22.07.21</t>
  </si>
  <si>
    <t>09.12.20</t>
  </si>
  <si>
    <t>17.07.21</t>
  </si>
  <si>
    <t>14.07.21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</si>
</sst>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1" fillId="4" borderId="35" xfId="0" applyFont="1" applyFill="1" applyBorder="1" applyAlignment="1">
      <alignment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2" fontId="1" fillId="0" borderId="80" xfId="0" applyNumberFormat="1" applyFont="1" applyBorder="1" applyAlignment="1">
      <alignment horizontal="center" vertical="center" wrapText="1"/>
    </xf>
    <xf numFmtId="2" fontId="1" fillId="0" borderId="81" xfId="0" applyNumberFormat="1" applyFont="1" applyBorder="1" applyAlignment="1">
      <alignment horizontal="center" vertical="center" wrapText="1"/>
    </xf>
    <xf numFmtId="164" fontId="1" fillId="0" borderId="81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2" fontId="1" fillId="0" borderId="84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68" xfId="0" applyNumberFormat="1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61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3" xfId="0" applyNumberFormat="1" applyFont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21" fillId="0" borderId="7" xfId="0" applyFont="1" applyBorder="1"/>
    <xf numFmtId="0" fontId="21" fillId="0" borderId="20" xfId="0" applyFont="1" applyBorder="1"/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49" fontId="0" fillId="0" borderId="7" xfId="0" applyNumberFormat="1" applyBorder="1"/>
    <xf numFmtId="49" fontId="0" fillId="0" borderId="20" xfId="0" applyNumberFormat="1" applyBorder="1"/>
    <xf numFmtId="0" fontId="22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0" fillId="0" borderId="7" xfId="0" applyBorder="1"/>
    <xf numFmtId="0" fontId="0" fillId="0" borderId="20" xfId="0" applyBorder="1"/>
    <xf numFmtId="49" fontId="21" fillId="0" borderId="7" xfId="0" applyNumberFormat="1" applyFont="1" applyBorder="1"/>
    <xf numFmtId="49" fontId="21" fillId="0" borderId="20" xfId="0" applyNumberFormat="1" applyFont="1" applyBorder="1"/>
    <xf numFmtId="49" fontId="0" fillId="0" borderId="5" xfId="0" applyNumberFormat="1" applyBorder="1"/>
    <xf numFmtId="49" fontId="0" fillId="0" borderId="18" xfId="0" applyNumberFormat="1" applyBorder="1"/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20" fillId="0" borderId="0" xfId="0" applyFont="1" applyAlignment="1">
      <alignment horizontal="center"/>
    </xf>
    <xf numFmtId="0" fontId="0" fillId="0" borderId="6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1</xdr:row>
      <xdr:rowOff>0</xdr:rowOff>
    </xdr:from>
    <xdr:to>
      <xdr:col>12</xdr:col>
      <xdr:colOff>419100</xdr:colOff>
      <xdr:row>1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4038600" y="190500"/>
          <a:ext cx="2762250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1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204460" y="3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2"/>
  <sheetViews>
    <sheetView tabSelected="1" topLeftCell="A166" workbookViewId="0">
      <selection activeCell="A188" sqref="A188:XFD188"/>
    </sheetView>
  </sheetViews>
  <sheetFormatPr defaultRowHeight="14.4" x14ac:dyDescent="0.3"/>
  <cols>
    <col min="1" max="1" width="6.109375" customWidth="1"/>
    <col min="2" max="2" width="10.109375" customWidth="1"/>
    <col min="4" max="4" width="4.33203125" customWidth="1"/>
    <col min="5" max="5" width="5.33203125" hidden="1" customWidth="1"/>
    <col min="6" max="6" width="9.109375" hidden="1" customWidth="1"/>
    <col min="8" max="8" width="11.33203125" customWidth="1"/>
    <col min="9" max="9" width="11.109375" customWidth="1"/>
    <col min="10" max="10" width="11.44140625" customWidth="1"/>
    <col min="11" max="11" width="10.88671875" customWidth="1"/>
    <col min="12" max="12" width="10.5546875" customWidth="1"/>
    <col min="13" max="13" width="10.6640625" customWidth="1"/>
    <col min="14" max="14" width="10.44140625" customWidth="1"/>
    <col min="15" max="15" width="10" customWidth="1"/>
    <col min="16" max="16" width="11" customWidth="1"/>
  </cols>
  <sheetData>
    <row r="2" spans="1:17" ht="32.4" x14ac:dyDescent="0.9">
      <c r="A2" s="299" t="s">
        <v>43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</row>
    <row r="3" spans="1:17" ht="15" thickBot="1" x14ac:dyDescent="0.35">
      <c r="A3" s="300"/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</row>
    <row r="4" spans="1:17" ht="16.2" thickBot="1" x14ac:dyDescent="0.35">
      <c r="A4" s="301" t="s">
        <v>46</v>
      </c>
      <c r="B4" s="101"/>
      <c r="C4" s="303" t="s">
        <v>47</v>
      </c>
      <c r="D4" s="304"/>
      <c r="E4" s="304"/>
      <c r="F4" s="305"/>
      <c r="G4" s="309" t="s">
        <v>0</v>
      </c>
      <c r="H4" s="294" t="s">
        <v>35</v>
      </c>
      <c r="I4" s="311"/>
      <c r="J4" s="311"/>
      <c r="K4" s="312"/>
      <c r="L4" s="294" t="s">
        <v>147</v>
      </c>
      <c r="M4" s="313"/>
      <c r="N4" s="313"/>
      <c r="O4" s="294" t="s">
        <v>1</v>
      </c>
      <c r="P4" s="283"/>
    </row>
    <row r="5" spans="1:17" ht="27" thickBot="1" x14ac:dyDescent="0.35">
      <c r="A5" s="302"/>
      <c r="B5" s="164" t="s">
        <v>60</v>
      </c>
      <c r="C5" s="306"/>
      <c r="D5" s="307"/>
      <c r="E5" s="307"/>
      <c r="F5" s="308"/>
      <c r="G5" s="310"/>
      <c r="H5" s="314" t="s">
        <v>148</v>
      </c>
      <c r="I5" s="314" t="s">
        <v>149</v>
      </c>
      <c r="J5" s="288" t="s">
        <v>36</v>
      </c>
      <c r="K5" s="290" t="s">
        <v>150</v>
      </c>
      <c r="L5" s="292" t="s">
        <v>37</v>
      </c>
      <c r="M5" s="293"/>
      <c r="N5" s="95" t="s">
        <v>151</v>
      </c>
      <c r="O5" s="294" t="s">
        <v>32</v>
      </c>
      <c r="P5" s="283"/>
    </row>
    <row r="6" spans="1:17" ht="55.8" thickBot="1" x14ac:dyDescent="0.35">
      <c r="A6" s="302"/>
      <c r="B6" s="164" t="s">
        <v>61</v>
      </c>
      <c r="C6" s="306"/>
      <c r="D6" s="307"/>
      <c r="E6" s="307"/>
      <c r="F6" s="308"/>
      <c r="G6" s="310"/>
      <c r="H6" s="315"/>
      <c r="I6" s="315"/>
      <c r="J6" s="289"/>
      <c r="K6" s="291"/>
      <c r="L6" s="159" t="s">
        <v>33</v>
      </c>
      <c r="M6" s="159" t="s">
        <v>34</v>
      </c>
      <c r="N6" s="150" t="s">
        <v>23</v>
      </c>
      <c r="O6" s="176" t="s">
        <v>152</v>
      </c>
      <c r="P6" s="160" t="s">
        <v>24</v>
      </c>
    </row>
    <row r="7" spans="1:17" ht="18" thickBot="1" x14ac:dyDescent="0.35">
      <c r="A7" s="295" t="s">
        <v>26</v>
      </c>
      <c r="B7" s="296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7"/>
      <c r="O7" s="298"/>
      <c r="P7" s="74"/>
    </row>
    <row r="8" spans="1:17" ht="16.2" thickBot="1" x14ac:dyDescent="0.35">
      <c r="A8" s="161">
        <v>1</v>
      </c>
      <c r="B8" s="154"/>
      <c r="C8" s="248" t="s">
        <v>156</v>
      </c>
      <c r="D8" s="286"/>
      <c r="E8" s="286"/>
      <c r="F8" s="287"/>
      <c r="G8" s="150">
        <v>1</v>
      </c>
      <c r="H8" s="156">
        <v>8487</v>
      </c>
      <c r="I8" s="174">
        <v>8257</v>
      </c>
      <c r="J8" s="156">
        <f>H8-I8</f>
        <v>230</v>
      </c>
      <c r="K8" s="158">
        <f t="shared" ref="K8:K23" si="0">SUM(J8*8.7/100)</f>
        <v>20.009999999999998</v>
      </c>
      <c r="L8" s="156">
        <f t="shared" ref="L8:L23" si="1">SUM(J8*5.93)</f>
        <v>1363.8999999999999</v>
      </c>
      <c r="M8" s="156">
        <f t="shared" ref="M8:M23" si="2">SUM(K8*5.93)</f>
        <v>118.65929999999999</v>
      </c>
      <c r="N8" s="156">
        <f>SUM(L8:M8)</f>
        <v>1482.5592999999999</v>
      </c>
      <c r="O8" s="156"/>
      <c r="P8" s="14">
        <v>1482.56</v>
      </c>
    </row>
    <row r="9" spans="1:17" ht="16.2" thickBot="1" x14ac:dyDescent="0.35">
      <c r="A9" s="161">
        <v>2</v>
      </c>
      <c r="B9" s="154">
        <v>4783.49</v>
      </c>
      <c r="C9" s="248" t="s">
        <v>75</v>
      </c>
      <c r="D9" s="286"/>
      <c r="E9" s="286"/>
      <c r="F9" s="287"/>
      <c r="G9" s="167" t="s">
        <v>22</v>
      </c>
      <c r="H9" s="156">
        <v>6982</v>
      </c>
      <c r="I9" s="174">
        <v>6935</v>
      </c>
      <c r="J9" s="156">
        <f>H9-I9</f>
        <v>47</v>
      </c>
      <c r="K9" s="158">
        <f t="shared" si="0"/>
        <v>4.0889999999999995</v>
      </c>
      <c r="L9" s="156">
        <f t="shared" si="1"/>
        <v>278.70999999999998</v>
      </c>
      <c r="M9" s="156">
        <f t="shared" si="2"/>
        <v>24.247769999999996</v>
      </c>
      <c r="N9" s="156">
        <f>L9+M9</f>
        <v>302.95776999999998</v>
      </c>
      <c r="O9" s="156"/>
      <c r="P9" s="25">
        <v>0</v>
      </c>
    </row>
    <row r="10" spans="1:17" ht="16.2" thickBot="1" x14ac:dyDescent="0.35">
      <c r="A10" s="144">
        <v>3</v>
      </c>
      <c r="B10" s="143"/>
      <c r="C10" s="216" t="s">
        <v>117</v>
      </c>
      <c r="D10" s="262"/>
      <c r="E10" s="262"/>
      <c r="F10" s="263"/>
      <c r="G10" s="149">
        <v>4</v>
      </c>
      <c r="H10" s="180">
        <v>6289</v>
      </c>
      <c r="I10" s="180">
        <v>6040</v>
      </c>
      <c r="J10" s="181">
        <f t="shared" ref="J10:J23" si="3">H10-I10</f>
        <v>249</v>
      </c>
      <c r="K10" s="182">
        <f t="shared" si="0"/>
        <v>21.662999999999997</v>
      </c>
      <c r="L10" s="181">
        <f t="shared" si="1"/>
        <v>1476.57</v>
      </c>
      <c r="M10" s="181">
        <f t="shared" si="2"/>
        <v>128.46158999999997</v>
      </c>
      <c r="N10" s="181">
        <f>SUM(L10+M10)</f>
        <v>1605.0315899999998</v>
      </c>
      <c r="O10" s="183">
        <v>1405.21</v>
      </c>
      <c r="P10" s="142">
        <f>SUM(N10+O10)</f>
        <v>3010.2415899999996</v>
      </c>
    </row>
    <row r="11" spans="1:17" ht="16.2" thickBot="1" x14ac:dyDescent="0.35">
      <c r="A11" s="2">
        <v>4</v>
      </c>
      <c r="B11" s="8"/>
      <c r="C11" s="216" t="s">
        <v>50</v>
      </c>
      <c r="D11" s="262"/>
      <c r="E11" s="262"/>
      <c r="F11" s="263"/>
      <c r="G11" s="1">
        <v>5</v>
      </c>
      <c r="H11" s="13">
        <v>166</v>
      </c>
      <c r="I11" s="13">
        <v>166</v>
      </c>
      <c r="J11" s="13">
        <f t="shared" si="3"/>
        <v>0</v>
      </c>
      <c r="K11" s="23">
        <f t="shared" si="0"/>
        <v>0</v>
      </c>
      <c r="L11" s="13">
        <f t="shared" si="1"/>
        <v>0</v>
      </c>
      <c r="M11" s="13">
        <f t="shared" si="2"/>
        <v>0</v>
      </c>
      <c r="N11" s="13">
        <f>SUM(L11+M11)</f>
        <v>0</v>
      </c>
      <c r="O11" s="13">
        <v>12.27</v>
      </c>
      <c r="P11" s="31">
        <v>12.27</v>
      </c>
    </row>
    <row r="12" spans="1:17" ht="16.2" thickBot="1" x14ac:dyDescent="0.35">
      <c r="A12" s="3">
        <v>5</v>
      </c>
      <c r="B12" s="102"/>
      <c r="C12" s="216" t="s">
        <v>51</v>
      </c>
      <c r="D12" s="262"/>
      <c r="E12" s="262"/>
      <c r="F12" s="263"/>
      <c r="G12" s="1">
        <v>8</v>
      </c>
      <c r="H12" s="13">
        <v>1</v>
      </c>
      <c r="I12" s="13">
        <v>1</v>
      </c>
      <c r="J12" s="13">
        <f t="shared" si="3"/>
        <v>0</v>
      </c>
      <c r="K12" s="23">
        <f t="shared" si="0"/>
        <v>0</v>
      </c>
      <c r="L12" s="13">
        <f t="shared" si="1"/>
        <v>0</v>
      </c>
      <c r="M12" s="13">
        <f t="shared" si="2"/>
        <v>0</v>
      </c>
      <c r="N12" s="13">
        <f>SUM(L12+M12)</f>
        <v>0</v>
      </c>
      <c r="O12" s="13">
        <v>1.23</v>
      </c>
      <c r="P12" s="31">
        <v>1.23</v>
      </c>
    </row>
    <row r="13" spans="1:17" ht="16.2" thickBot="1" x14ac:dyDescent="0.35">
      <c r="A13" s="3">
        <v>6</v>
      </c>
      <c r="B13" s="102">
        <v>68.97</v>
      </c>
      <c r="C13" s="216" t="s">
        <v>157</v>
      </c>
      <c r="D13" s="262"/>
      <c r="E13" s="262"/>
      <c r="F13" s="263"/>
      <c r="G13" s="1">
        <v>10</v>
      </c>
      <c r="H13" s="13">
        <v>1182</v>
      </c>
      <c r="I13" s="13">
        <v>1091</v>
      </c>
      <c r="J13" s="13">
        <f t="shared" si="3"/>
        <v>91</v>
      </c>
      <c r="K13" s="23">
        <f t="shared" si="0"/>
        <v>7.9169999999999989</v>
      </c>
      <c r="L13" s="13">
        <f t="shared" si="1"/>
        <v>539.63</v>
      </c>
      <c r="M13" s="13">
        <f t="shared" si="2"/>
        <v>46.94780999999999</v>
      </c>
      <c r="N13" s="13">
        <f>SUM(L13+M13)</f>
        <v>586.57781</v>
      </c>
      <c r="O13" s="13"/>
      <c r="P13" s="31">
        <f>SUM(N13+O13-B13)</f>
        <v>517.60780999999997</v>
      </c>
    </row>
    <row r="14" spans="1:17" ht="16.2" thickBot="1" x14ac:dyDescent="0.35">
      <c r="A14" s="3">
        <v>7</v>
      </c>
      <c r="B14" s="102"/>
      <c r="C14" s="216" t="s">
        <v>158</v>
      </c>
      <c r="D14" s="262"/>
      <c r="E14" s="262"/>
      <c r="F14" s="263"/>
      <c r="G14" s="1">
        <v>12</v>
      </c>
      <c r="H14" s="13">
        <v>2048</v>
      </c>
      <c r="I14" s="13">
        <v>1752</v>
      </c>
      <c r="J14" s="13">
        <f t="shared" si="3"/>
        <v>296</v>
      </c>
      <c r="K14" s="23">
        <f t="shared" si="0"/>
        <v>25.751999999999999</v>
      </c>
      <c r="L14" s="13">
        <f t="shared" si="1"/>
        <v>1755.28</v>
      </c>
      <c r="M14" s="13">
        <f t="shared" si="2"/>
        <v>152.70935999999998</v>
      </c>
      <c r="N14" s="13">
        <f t="shared" ref="N14:N19" si="4">L14+M14</f>
        <v>1907.98936</v>
      </c>
      <c r="O14" s="13"/>
      <c r="P14" s="118">
        <f>SUM(N14-B14)</f>
        <v>1907.98936</v>
      </c>
    </row>
    <row r="15" spans="1:17" ht="16.2" thickBot="1" x14ac:dyDescent="0.35">
      <c r="A15" s="3">
        <v>8</v>
      </c>
      <c r="B15" s="102"/>
      <c r="C15" s="216" t="s">
        <v>78</v>
      </c>
      <c r="D15" s="262"/>
      <c r="E15" s="262"/>
      <c r="F15" s="263"/>
      <c r="G15" s="1">
        <v>13</v>
      </c>
      <c r="H15" s="13">
        <v>437</v>
      </c>
      <c r="I15" s="13">
        <v>426</v>
      </c>
      <c r="J15" s="13">
        <f t="shared" si="3"/>
        <v>11</v>
      </c>
      <c r="K15" s="23">
        <f t="shared" si="0"/>
        <v>0.95699999999999985</v>
      </c>
      <c r="L15" s="13">
        <f t="shared" si="1"/>
        <v>65.22999999999999</v>
      </c>
      <c r="M15" s="13">
        <f t="shared" si="2"/>
        <v>5.6750099999999986</v>
      </c>
      <c r="N15" s="13">
        <f t="shared" si="4"/>
        <v>70.90500999999999</v>
      </c>
      <c r="O15" s="13">
        <v>889.53</v>
      </c>
      <c r="P15" s="31">
        <f>SUM(N15+O15)</f>
        <v>960.43500999999992</v>
      </c>
    </row>
    <row r="16" spans="1:17" ht="16.2" thickBot="1" x14ac:dyDescent="0.35">
      <c r="A16" s="3">
        <v>9</v>
      </c>
      <c r="B16" s="102"/>
      <c r="C16" s="216" t="s">
        <v>159</v>
      </c>
      <c r="D16" s="262"/>
      <c r="E16" s="262"/>
      <c r="F16" s="263"/>
      <c r="G16" s="1">
        <v>14</v>
      </c>
      <c r="H16" s="13">
        <v>961</v>
      </c>
      <c r="I16" s="13">
        <v>946</v>
      </c>
      <c r="J16" s="13">
        <f t="shared" si="3"/>
        <v>15</v>
      </c>
      <c r="K16" s="23">
        <f t="shared" si="0"/>
        <v>1.3049999999999999</v>
      </c>
      <c r="L16" s="13">
        <f t="shared" si="1"/>
        <v>88.949999999999989</v>
      </c>
      <c r="M16" s="13">
        <f t="shared" si="2"/>
        <v>7.7386499999999989</v>
      </c>
      <c r="N16" s="13">
        <f t="shared" si="4"/>
        <v>96.688649999999981</v>
      </c>
      <c r="O16" s="157"/>
      <c r="P16" s="157">
        <f>SUM(N16:O16)</f>
        <v>96.688649999999981</v>
      </c>
    </row>
    <row r="17" spans="1:17" ht="16.2" thickBot="1" x14ac:dyDescent="0.35">
      <c r="A17" s="3">
        <v>10</v>
      </c>
      <c r="B17" s="102">
        <v>56.08</v>
      </c>
      <c r="C17" s="216" t="s">
        <v>160</v>
      </c>
      <c r="D17" s="262"/>
      <c r="E17" s="262"/>
      <c r="F17" s="263"/>
      <c r="G17" s="1">
        <v>15</v>
      </c>
      <c r="H17" s="13">
        <v>378</v>
      </c>
      <c r="I17" s="13">
        <v>369</v>
      </c>
      <c r="J17" s="13">
        <f t="shared" si="3"/>
        <v>9</v>
      </c>
      <c r="K17" s="23">
        <f t="shared" si="0"/>
        <v>0.78299999999999992</v>
      </c>
      <c r="L17" s="13">
        <f t="shared" si="1"/>
        <v>53.37</v>
      </c>
      <c r="M17" s="13">
        <f t="shared" si="2"/>
        <v>4.6431899999999997</v>
      </c>
      <c r="N17" s="13">
        <f t="shared" si="4"/>
        <v>58.013189999999994</v>
      </c>
      <c r="O17" s="157"/>
      <c r="P17" s="14">
        <v>0</v>
      </c>
    </row>
    <row r="18" spans="1:17" ht="16.2" thickBot="1" x14ac:dyDescent="0.35">
      <c r="A18" s="3">
        <v>11</v>
      </c>
      <c r="B18" s="102"/>
      <c r="C18" s="216" t="s">
        <v>113</v>
      </c>
      <c r="D18" s="262"/>
      <c r="E18" s="262"/>
      <c r="F18" s="263"/>
      <c r="G18" s="1">
        <v>16</v>
      </c>
      <c r="H18" s="13">
        <v>5403</v>
      </c>
      <c r="I18" s="13">
        <v>5126</v>
      </c>
      <c r="J18" s="13">
        <f t="shared" si="3"/>
        <v>277</v>
      </c>
      <c r="K18" s="23">
        <f t="shared" si="0"/>
        <v>24.098999999999997</v>
      </c>
      <c r="L18" s="13">
        <f t="shared" si="1"/>
        <v>1642.61</v>
      </c>
      <c r="M18" s="13">
        <f t="shared" si="2"/>
        <v>142.90706999999998</v>
      </c>
      <c r="N18" s="13">
        <f t="shared" si="4"/>
        <v>1785.5170699999999</v>
      </c>
      <c r="O18" s="157">
        <v>928.85</v>
      </c>
      <c r="P18" s="14">
        <f>SUM(N18+O18)</f>
        <v>2714.3670699999998</v>
      </c>
    </row>
    <row r="19" spans="1:17" ht="16.2" thickBot="1" x14ac:dyDescent="0.35">
      <c r="A19" s="3">
        <v>12</v>
      </c>
      <c r="B19" s="102"/>
      <c r="C19" s="216" t="s">
        <v>161</v>
      </c>
      <c r="D19" s="284"/>
      <c r="E19" s="284"/>
      <c r="F19" s="285"/>
      <c r="G19" s="1">
        <v>17</v>
      </c>
      <c r="H19" s="13">
        <v>315</v>
      </c>
      <c r="I19" s="13">
        <v>302</v>
      </c>
      <c r="J19" s="13">
        <f t="shared" si="3"/>
        <v>13</v>
      </c>
      <c r="K19" s="23">
        <f t="shared" si="0"/>
        <v>1.131</v>
      </c>
      <c r="L19" s="13">
        <f t="shared" si="1"/>
        <v>77.09</v>
      </c>
      <c r="M19" s="13">
        <f t="shared" si="2"/>
        <v>6.7068300000000001</v>
      </c>
      <c r="N19" s="13">
        <f t="shared" si="4"/>
        <v>83.79683</v>
      </c>
      <c r="O19" s="157"/>
      <c r="P19" s="14">
        <f>SUM(N19+O19)</f>
        <v>83.79683</v>
      </c>
    </row>
    <row r="20" spans="1:17" ht="16.2" thickBot="1" x14ac:dyDescent="0.35">
      <c r="A20" s="3">
        <v>13</v>
      </c>
      <c r="B20" s="102"/>
      <c r="C20" s="216" t="s">
        <v>49</v>
      </c>
      <c r="D20" s="262"/>
      <c r="E20" s="262"/>
      <c r="F20" s="263"/>
      <c r="G20" s="1">
        <v>19</v>
      </c>
      <c r="H20" s="13">
        <v>1995</v>
      </c>
      <c r="I20" s="13">
        <v>1931</v>
      </c>
      <c r="J20" s="13">
        <f t="shared" si="3"/>
        <v>64</v>
      </c>
      <c r="K20" s="23">
        <f t="shared" si="0"/>
        <v>5.5679999999999996</v>
      </c>
      <c r="L20" s="13">
        <f t="shared" si="1"/>
        <v>379.52</v>
      </c>
      <c r="M20" s="13">
        <f t="shared" si="2"/>
        <v>33.018239999999999</v>
      </c>
      <c r="N20" s="13">
        <f>SUM(L20+M20)</f>
        <v>412.53823999999997</v>
      </c>
      <c r="O20" s="157">
        <v>252.03</v>
      </c>
      <c r="P20" s="14">
        <f>SUM(N20+O20)</f>
        <v>664.56823999999995</v>
      </c>
      <c r="Q20" s="11"/>
    </row>
    <row r="21" spans="1:17" ht="16.2" thickBot="1" x14ac:dyDescent="0.35">
      <c r="A21" s="3">
        <v>14</v>
      </c>
      <c r="B21" s="102"/>
      <c r="C21" s="216" t="s">
        <v>162</v>
      </c>
      <c r="D21" s="262"/>
      <c r="E21" s="262"/>
      <c r="F21" s="263"/>
      <c r="G21" s="1">
        <v>20</v>
      </c>
      <c r="H21" s="13">
        <v>1156</v>
      </c>
      <c r="I21" s="13">
        <v>1125</v>
      </c>
      <c r="J21" s="13">
        <f t="shared" si="3"/>
        <v>31</v>
      </c>
      <c r="K21" s="23">
        <f t="shared" si="0"/>
        <v>2.6970000000000001</v>
      </c>
      <c r="L21" s="13">
        <f t="shared" si="1"/>
        <v>183.82999999999998</v>
      </c>
      <c r="M21" s="13">
        <f t="shared" si="2"/>
        <v>15.993209999999999</v>
      </c>
      <c r="N21" s="13">
        <f>L21+M21</f>
        <v>199.82320999999999</v>
      </c>
      <c r="O21" s="157">
        <v>689.72</v>
      </c>
      <c r="P21" s="14">
        <f>SUM(N21+O21)</f>
        <v>889.54321000000004</v>
      </c>
    </row>
    <row r="22" spans="1:17" ht="16.2" thickBot="1" x14ac:dyDescent="0.35">
      <c r="A22" s="3">
        <v>15</v>
      </c>
      <c r="B22" s="102">
        <v>64.459999999999994</v>
      </c>
      <c r="C22" s="216" t="s">
        <v>162</v>
      </c>
      <c r="D22" s="284"/>
      <c r="E22" s="284"/>
      <c r="F22" s="285"/>
      <c r="G22" s="1">
        <v>21</v>
      </c>
      <c r="H22" s="13">
        <v>4359</v>
      </c>
      <c r="I22" s="13">
        <v>4301</v>
      </c>
      <c r="J22" s="13">
        <f t="shared" si="3"/>
        <v>58</v>
      </c>
      <c r="K22" s="23">
        <f t="shared" si="0"/>
        <v>5.0459999999999994</v>
      </c>
      <c r="L22" s="13">
        <f t="shared" si="1"/>
        <v>343.94</v>
      </c>
      <c r="M22" s="13">
        <f t="shared" si="2"/>
        <v>29.922779999999996</v>
      </c>
      <c r="N22" s="13">
        <f>L22+M22</f>
        <v>373.86277999999999</v>
      </c>
      <c r="O22" s="157"/>
      <c r="P22" s="14">
        <v>309.39999999999998</v>
      </c>
    </row>
    <row r="23" spans="1:17" ht="16.2" thickBot="1" x14ac:dyDescent="0.35">
      <c r="A23" s="9">
        <v>16</v>
      </c>
      <c r="B23" s="103"/>
      <c r="C23" s="248" t="s">
        <v>104</v>
      </c>
      <c r="D23" s="222"/>
      <c r="E23" s="222"/>
      <c r="F23" s="223"/>
      <c r="G23" s="150">
        <v>22</v>
      </c>
      <c r="H23" s="15">
        <v>3065</v>
      </c>
      <c r="I23" s="15">
        <v>3001</v>
      </c>
      <c r="J23" s="15">
        <f t="shared" si="3"/>
        <v>64</v>
      </c>
      <c r="K23" s="23">
        <f t="shared" si="0"/>
        <v>5.5679999999999996</v>
      </c>
      <c r="L23" s="13">
        <f t="shared" si="1"/>
        <v>379.52</v>
      </c>
      <c r="M23" s="15">
        <f t="shared" si="2"/>
        <v>33.018239999999999</v>
      </c>
      <c r="N23" s="15">
        <f>L23+M23</f>
        <v>412.53823999999997</v>
      </c>
      <c r="O23" s="16">
        <v>1824.19</v>
      </c>
      <c r="P23" s="156">
        <f>SUM(N23+O23)</f>
        <v>2236.7282399999999</v>
      </c>
    </row>
    <row r="24" spans="1:17" ht="16.2" thickBot="1" x14ac:dyDescent="0.35">
      <c r="A24" s="276" t="s">
        <v>153</v>
      </c>
      <c r="B24" s="277"/>
      <c r="C24" s="277"/>
      <c r="D24" s="277"/>
      <c r="E24" s="277"/>
      <c r="F24" s="277"/>
      <c r="G24" s="277"/>
      <c r="H24" s="277"/>
      <c r="I24" s="278"/>
      <c r="J24" s="75">
        <f t="shared" ref="J24:P24" si="5">SUM(J8:J23)</f>
        <v>1455</v>
      </c>
      <c r="K24" s="82">
        <f t="shared" si="5"/>
        <v>126.58499999999999</v>
      </c>
      <c r="L24" s="72">
        <f t="shared" si="5"/>
        <v>8628.15</v>
      </c>
      <c r="M24" s="75">
        <f t="shared" si="5"/>
        <v>750.64904999999987</v>
      </c>
      <c r="N24" s="75">
        <f t="shared" si="5"/>
        <v>9378.7990499999996</v>
      </c>
      <c r="O24" s="75">
        <f t="shared" si="5"/>
        <v>6003.0300000000007</v>
      </c>
      <c r="P24" s="75">
        <f t="shared" si="5"/>
        <v>14887.426009999997</v>
      </c>
    </row>
    <row r="25" spans="1:17" ht="15.6" x14ac:dyDescent="0.3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</row>
    <row r="26" spans="1:17" ht="21" thickBot="1" x14ac:dyDescent="0.4">
      <c r="A26" s="280" t="s">
        <v>25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1"/>
    </row>
    <row r="27" spans="1:17" ht="16.2" thickBot="1" x14ac:dyDescent="0.35">
      <c r="A27" s="80">
        <v>17</v>
      </c>
      <c r="B27" s="123">
        <v>251.39</v>
      </c>
      <c r="C27" s="207" t="s">
        <v>88</v>
      </c>
      <c r="D27" s="207"/>
      <c r="E27" s="207"/>
      <c r="F27" s="208"/>
      <c r="G27" s="149">
        <v>25</v>
      </c>
      <c r="H27" s="119">
        <v>2721</v>
      </c>
      <c r="I27" s="119">
        <v>2595</v>
      </c>
      <c r="J27" s="31">
        <f>H27-I27</f>
        <v>126</v>
      </c>
      <c r="K27" s="68">
        <f t="shared" ref="K27:K51" si="6">SUM(J27*8.7/100)</f>
        <v>10.961999999999998</v>
      </c>
      <c r="L27" s="31">
        <f t="shared" ref="L27:L46" si="7">SUM(J27*5.93)</f>
        <v>747.18</v>
      </c>
      <c r="M27" s="31">
        <f t="shared" ref="M27:M46" si="8">SUM(K27*5.93)</f>
        <v>65.004659999999987</v>
      </c>
      <c r="N27" s="31">
        <f>L27+M27</f>
        <v>812.18465999999989</v>
      </c>
      <c r="O27" s="31"/>
      <c r="P27" s="114">
        <f>SUM(N27-B27)</f>
        <v>560.79465999999991</v>
      </c>
    </row>
    <row r="28" spans="1:17" ht="16.2" thickBot="1" x14ac:dyDescent="0.35">
      <c r="A28" s="3">
        <v>18</v>
      </c>
      <c r="B28" s="112"/>
      <c r="C28" s="216" t="s">
        <v>158</v>
      </c>
      <c r="D28" s="217"/>
      <c r="E28" s="217"/>
      <c r="F28" s="218"/>
      <c r="G28" s="149">
        <v>26</v>
      </c>
      <c r="H28" s="14">
        <v>2798</v>
      </c>
      <c r="I28" s="14">
        <v>2757</v>
      </c>
      <c r="J28" s="184">
        <f>H28-I28</f>
        <v>41</v>
      </c>
      <c r="K28" s="185">
        <f t="shared" si="6"/>
        <v>3.5669999999999997</v>
      </c>
      <c r="L28" s="38">
        <f t="shared" si="7"/>
        <v>243.13</v>
      </c>
      <c r="M28" s="38">
        <f t="shared" si="8"/>
        <v>21.152309999999996</v>
      </c>
      <c r="N28" s="38">
        <f>SUM(L28+M28)</f>
        <v>264.28231</v>
      </c>
      <c r="O28" s="186"/>
      <c r="P28" s="114">
        <v>264.27999999999997</v>
      </c>
    </row>
    <row r="29" spans="1:17" ht="16.2" thickBot="1" x14ac:dyDescent="0.35">
      <c r="A29" s="3">
        <v>19</v>
      </c>
      <c r="B29" s="8"/>
      <c r="C29" s="206" t="s">
        <v>86</v>
      </c>
      <c r="D29" s="282"/>
      <c r="E29" s="282"/>
      <c r="F29" s="283"/>
      <c r="G29" s="100" t="s">
        <v>45</v>
      </c>
      <c r="H29" s="13">
        <v>1433</v>
      </c>
      <c r="I29" s="13">
        <v>1018</v>
      </c>
      <c r="J29" s="13">
        <f>H29-I29</f>
        <v>415</v>
      </c>
      <c r="K29" s="23">
        <f t="shared" si="6"/>
        <v>36.104999999999997</v>
      </c>
      <c r="L29" s="13">
        <f t="shared" si="7"/>
        <v>2460.9499999999998</v>
      </c>
      <c r="M29" s="13">
        <f t="shared" si="8"/>
        <v>214.10264999999998</v>
      </c>
      <c r="N29" s="13">
        <f>L29+M29</f>
        <v>2675.0526499999996</v>
      </c>
      <c r="O29" s="175">
        <v>264.27999999999997</v>
      </c>
      <c r="P29" s="14">
        <f>SUM(N29+O29)</f>
        <v>2939.3326499999994</v>
      </c>
    </row>
    <row r="30" spans="1:17" ht="16.2" thickBot="1" x14ac:dyDescent="0.35">
      <c r="A30" s="3">
        <v>20</v>
      </c>
      <c r="B30" s="102"/>
      <c r="C30" s="216" t="s">
        <v>89</v>
      </c>
      <c r="D30" s="217"/>
      <c r="E30" s="217"/>
      <c r="F30" s="218"/>
      <c r="G30" s="149">
        <v>27</v>
      </c>
      <c r="H30" s="119">
        <v>4426</v>
      </c>
      <c r="I30" s="119">
        <v>4290</v>
      </c>
      <c r="J30" s="178">
        <f>H30-I30</f>
        <v>136</v>
      </c>
      <c r="K30" s="179">
        <f t="shared" si="6"/>
        <v>11.831999999999999</v>
      </c>
      <c r="L30" s="178">
        <f t="shared" si="7"/>
        <v>806.48</v>
      </c>
      <c r="M30" s="178">
        <f t="shared" si="8"/>
        <v>70.163759999999996</v>
      </c>
      <c r="N30" s="178">
        <f t="shared" ref="N30:N51" si="9">L30+M30</f>
        <v>876.64376000000004</v>
      </c>
      <c r="O30" s="178">
        <v>1398.77</v>
      </c>
      <c r="P30" s="114">
        <f>SUM(N30+O30)</f>
        <v>2275.4137599999999</v>
      </c>
    </row>
    <row r="31" spans="1:17" ht="16.2" thickBot="1" x14ac:dyDescent="0.35">
      <c r="A31" s="3">
        <v>21</v>
      </c>
      <c r="B31" s="146"/>
      <c r="C31" s="216" t="s">
        <v>163</v>
      </c>
      <c r="D31" s="217"/>
      <c r="E31" s="217"/>
      <c r="F31" s="218"/>
      <c r="G31" s="149">
        <v>28</v>
      </c>
      <c r="H31" s="14">
        <v>2822</v>
      </c>
      <c r="I31" s="14">
        <v>2693</v>
      </c>
      <c r="J31" s="13">
        <f t="shared" ref="J31:J51" si="10">H31-I31</f>
        <v>129</v>
      </c>
      <c r="K31" s="23">
        <f t="shared" si="6"/>
        <v>11.222999999999999</v>
      </c>
      <c r="L31" s="13">
        <f t="shared" si="7"/>
        <v>764.96999999999991</v>
      </c>
      <c r="M31" s="13">
        <f t="shared" si="8"/>
        <v>66.552389999999988</v>
      </c>
      <c r="N31" s="13">
        <f t="shared" si="9"/>
        <v>831.52238999999986</v>
      </c>
      <c r="O31" s="157"/>
      <c r="P31" s="14">
        <f>SUM(N31:O31)</f>
        <v>831.52238999999986</v>
      </c>
    </row>
    <row r="32" spans="1:17" ht="16.2" thickBot="1" x14ac:dyDescent="0.35">
      <c r="A32" s="3">
        <v>22</v>
      </c>
      <c r="B32" s="102"/>
      <c r="C32" s="216" t="s">
        <v>77</v>
      </c>
      <c r="D32" s="217"/>
      <c r="E32" s="217"/>
      <c r="F32" s="218"/>
      <c r="G32" s="149">
        <v>29</v>
      </c>
      <c r="H32" s="14">
        <v>2195</v>
      </c>
      <c r="I32" s="14">
        <v>2193</v>
      </c>
      <c r="J32" s="13">
        <f t="shared" si="10"/>
        <v>2</v>
      </c>
      <c r="K32" s="23">
        <f t="shared" si="6"/>
        <v>0.17399999999999999</v>
      </c>
      <c r="L32" s="13">
        <f t="shared" si="7"/>
        <v>11.86</v>
      </c>
      <c r="M32" s="13">
        <f t="shared" si="8"/>
        <v>1.03182</v>
      </c>
      <c r="N32" s="13">
        <f t="shared" si="9"/>
        <v>12.891819999999999</v>
      </c>
      <c r="O32" s="157">
        <v>1624.37</v>
      </c>
      <c r="P32" s="14">
        <f t="shared" ref="P32:P39" si="11">SUM(N32+O32)</f>
        <v>1637.2618199999999</v>
      </c>
    </row>
    <row r="33" spans="1:17" ht="16.2" thickBot="1" x14ac:dyDescent="0.35">
      <c r="A33" s="3">
        <v>23</v>
      </c>
      <c r="B33" s="102"/>
      <c r="C33" s="216" t="s">
        <v>103</v>
      </c>
      <c r="D33" s="217"/>
      <c r="E33" s="217"/>
      <c r="F33" s="218"/>
      <c r="G33" s="149">
        <v>30</v>
      </c>
      <c r="H33" s="14">
        <v>1385</v>
      </c>
      <c r="I33" s="14">
        <v>1385</v>
      </c>
      <c r="J33" s="13">
        <f t="shared" si="10"/>
        <v>0</v>
      </c>
      <c r="K33" s="23">
        <f t="shared" si="6"/>
        <v>0</v>
      </c>
      <c r="L33" s="13">
        <f t="shared" si="7"/>
        <v>0</v>
      </c>
      <c r="M33" s="13">
        <f t="shared" si="8"/>
        <v>0</v>
      </c>
      <c r="N33" s="13">
        <f t="shared" si="9"/>
        <v>0</v>
      </c>
      <c r="O33" s="157">
        <v>141.81</v>
      </c>
      <c r="P33" s="14">
        <f t="shared" si="11"/>
        <v>141.81</v>
      </c>
    </row>
    <row r="34" spans="1:17" ht="16.2" thickBot="1" x14ac:dyDescent="0.35">
      <c r="A34" s="3">
        <v>24</v>
      </c>
      <c r="B34" s="102">
        <v>116.03</v>
      </c>
      <c r="C34" s="216" t="s">
        <v>164</v>
      </c>
      <c r="D34" s="217"/>
      <c r="E34" s="217"/>
      <c r="F34" s="218"/>
      <c r="G34" s="149">
        <v>31</v>
      </c>
      <c r="H34" s="14">
        <v>5944</v>
      </c>
      <c r="I34" s="14">
        <v>5839</v>
      </c>
      <c r="J34" s="13">
        <f t="shared" si="10"/>
        <v>105</v>
      </c>
      <c r="K34" s="23">
        <f t="shared" si="6"/>
        <v>9.134999999999998</v>
      </c>
      <c r="L34" s="13">
        <f t="shared" si="7"/>
        <v>622.65</v>
      </c>
      <c r="M34" s="13">
        <f t="shared" si="8"/>
        <v>54.170549999999984</v>
      </c>
      <c r="N34" s="13">
        <f t="shared" si="9"/>
        <v>676.82054999999991</v>
      </c>
      <c r="O34" s="157"/>
      <c r="P34" s="14">
        <f>SUM(N34+O34-B34)</f>
        <v>560.79054999999994</v>
      </c>
    </row>
    <row r="35" spans="1:17" ht="16.2" thickBot="1" x14ac:dyDescent="0.35">
      <c r="A35" s="3">
        <v>25</v>
      </c>
      <c r="B35" s="102"/>
      <c r="C35" s="216" t="s">
        <v>90</v>
      </c>
      <c r="D35" s="217"/>
      <c r="E35" s="217"/>
      <c r="F35" s="218"/>
      <c r="G35" s="149">
        <v>33</v>
      </c>
      <c r="H35" s="14">
        <v>680</v>
      </c>
      <c r="I35" s="14">
        <v>668</v>
      </c>
      <c r="J35" s="13">
        <f t="shared" si="10"/>
        <v>12</v>
      </c>
      <c r="K35" s="23">
        <f t="shared" si="6"/>
        <v>1.0439999999999998</v>
      </c>
      <c r="L35" s="13">
        <f t="shared" si="7"/>
        <v>71.16</v>
      </c>
      <c r="M35" s="13">
        <f t="shared" si="8"/>
        <v>6.1909199999999984</v>
      </c>
      <c r="N35" s="13">
        <f t="shared" si="9"/>
        <v>77.350920000000002</v>
      </c>
      <c r="O35" s="157">
        <v>1534.13</v>
      </c>
      <c r="P35" s="14">
        <f t="shared" si="11"/>
        <v>1611.4809200000002</v>
      </c>
    </row>
    <row r="36" spans="1:17" ht="16.2" thickBot="1" x14ac:dyDescent="0.35">
      <c r="A36" s="3">
        <v>26</v>
      </c>
      <c r="B36" s="102"/>
      <c r="C36" s="216" t="s">
        <v>112</v>
      </c>
      <c r="D36" s="217"/>
      <c r="E36" s="217"/>
      <c r="F36" s="218"/>
      <c r="G36" s="149">
        <v>35</v>
      </c>
      <c r="H36" s="14">
        <v>38901</v>
      </c>
      <c r="I36" s="14">
        <v>38643</v>
      </c>
      <c r="J36" s="13">
        <f t="shared" si="10"/>
        <v>258</v>
      </c>
      <c r="K36" s="23">
        <f t="shared" si="6"/>
        <v>22.445999999999998</v>
      </c>
      <c r="L36" s="13">
        <f t="shared" si="7"/>
        <v>1529.9399999999998</v>
      </c>
      <c r="M36" s="13">
        <f t="shared" si="8"/>
        <v>133.10477999999998</v>
      </c>
      <c r="N36" s="13">
        <f t="shared" si="9"/>
        <v>1663.0447799999997</v>
      </c>
      <c r="O36" s="157">
        <v>3364.77</v>
      </c>
      <c r="P36" s="14">
        <f>SUM(N36+O36)</f>
        <v>5027.8147799999997</v>
      </c>
    </row>
    <row r="37" spans="1:17" ht="16.2" thickBot="1" x14ac:dyDescent="0.35">
      <c r="A37" s="3">
        <v>27</v>
      </c>
      <c r="B37" s="102">
        <v>175.33</v>
      </c>
      <c r="C37" s="216" t="s">
        <v>164</v>
      </c>
      <c r="D37" s="217"/>
      <c r="E37" s="217"/>
      <c r="F37" s="218"/>
      <c r="G37" s="149">
        <v>37</v>
      </c>
      <c r="H37" s="14">
        <v>8512</v>
      </c>
      <c r="I37" s="14">
        <v>8377</v>
      </c>
      <c r="J37" s="13">
        <f t="shared" si="10"/>
        <v>135</v>
      </c>
      <c r="K37" s="23">
        <f t="shared" si="6"/>
        <v>11.744999999999999</v>
      </c>
      <c r="L37" s="13">
        <f t="shared" si="7"/>
        <v>800.55</v>
      </c>
      <c r="M37" s="13">
        <f t="shared" si="8"/>
        <v>69.647849999999991</v>
      </c>
      <c r="N37" s="13">
        <f t="shared" si="9"/>
        <v>870.1978499999999</v>
      </c>
      <c r="O37" s="157"/>
      <c r="P37" s="14">
        <f>SUM(N37+O37-B37)</f>
        <v>694.86784999999986</v>
      </c>
    </row>
    <row r="38" spans="1:17" ht="16.2" thickBot="1" x14ac:dyDescent="0.35">
      <c r="A38" s="3">
        <v>28</v>
      </c>
      <c r="B38" s="102"/>
      <c r="C38" s="216" t="s">
        <v>165</v>
      </c>
      <c r="D38" s="217"/>
      <c r="E38" s="217"/>
      <c r="F38" s="218"/>
      <c r="G38" s="149">
        <v>38</v>
      </c>
      <c r="H38" s="14">
        <v>1203</v>
      </c>
      <c r="I38" s="14">
        <v>1008</v>
      </c>
      <c r="J38" s="13">
        <f t="shared" si="10"/>
        <v>195</v>
      </c>
      <c r="K38" s="23">
        <f t="shared" si="6"/>
        <v>16.964999999999996</v>
      </c>
      <c r="L38" s="13">
        <f t="shared" si="7"/>
        <v>1156.3499999999999</v>
      </c>
      <c r="M38" s="13">
        <f t="shared" si="8"/>
        <v>100.60244999999998</v>
      </c>
      <c r="N38" s="13">
        <f t="shared" si="9"/>
        <v>1256.9524499999998</v>
      </c>
      <c r="O38" s="157">
        <v>43.83</v>
      </c>
      <c r="P38" s="14">
        <f t="shared" si="11"/>
        <v>1300.7824499999997</v>
      </c>
    </row>
    <row r="39" spans="1:17" ht="16.2" thickBot="1" x14ac:dyDescent="0.35">
      <c r="A39" s="3">
        <v>29</v>
      </c>
      <c r="B39" s="102"/>
      <c r="C39" s="216" t="s">
        <v>118</v>
      </c>
      <c r="D39" s="217"/>
      <c r="E39" s="217"/>
      <c r="F39" s="218"/>
      <c r="G39" s="149" t="s">
        <v>2</v>
      </c>
      <c r="H39" s="14">
        <v>684</v>
      </c>
      <c r="I39" s="14">
        <v>655</v>
      </c>
      <c r="J39" s="13">
        <f t="shared" si="10"/>
        <v>29</v>
      </c>
      <c r="K39" s="23">
        <f t="shared" si="6"/>
        <v>2.5229999999999997</v>
      </c>
      <c r="L39" s="15">
        <f t="shared" si="7"/>
        <v>171.97</v>
      </c>
      <c r="M39" s="13">
        <f t="shared" si="8"/>
        <v>14.961389999999998</v>
      </c>
      <c r="N39" s="13">
        <f t="shared" si="9"/>
        <v>186.93138999999999</v>
      </c>
      <c r="O39" s="157">
        <v>457.66</v>
      </c>
      <c r="P39" s="14">
        <f t="shared" si="11"/>
        <v>644.59139000000005</v>
      </c>
    </row>
    <row r="40" spans="1:17" ht="16.2" thickBot="1" x14ac:dyDescent="0.35">
      <c r="A40" s="3">
        <v>30</v>
      </c>
      <c r="B40" s="102"/>
      <c r="C40" s="216" t="s">
        <v>91</v>
      </c>
      <c r="D40" s="217"/>
      <c r="E40" s="217"/>
      <c r="F40" s="218"/>
      <c r="G40" s="149">
        <v>41</v>
      </c>
      <c r="H40" s="14">
        <v>1133</v>
      </c>
      <c r="I40" s="14">
        <v>1085</v>
      </c>
      <c r="J40" s="13">
        <f t="shared" si="10"/>
        <v>48</v>
      </c>
      <c r="K40" s="23">
        <f t="shared" si="6"/>
        <v>4.1759999999999993</v>
      </c>
      <c r="L40" s="31">
        <f t="shared" si="7"/>
        <v>284.64</v>
      </c>
      <c r="M40" s="30">
        <f t="shared" si="8"/>
        <v>24.763679999999994</v>
      </c>
      <c r="N40" s="13">
        <f t="shared" si="9"/>
        <v>309.40368000000001</v>
      </c>
      <c r="O40" s="157">
        <v>48.49</v>
      </c>
      <c r="P40" s="14">
        <f>SUM(N40+O40)</f>
        <v>357.89368000000002</v>
      </c>
    </row>
    <row r="41" spans="1:17" ht="16.2" thickBot="1" x14ac:dyDescent="0.35">
      <c r="A41" s="3">
        <v>31</v>
      </c>
      <c r="B41" s="102">
        <v>342.28</v>
      </c>
      <c r="C41" s="216" t="s">
        <v>100</v>
      </c>
      <c r="D41" s="217"/>
      <c r="E41" s="217"/>
      <c r="F41" s="218"/>
      <c r="G41" s="149" t="s">
        <v>3</v>
      </c>
      <c r="H41" s="14">
        <v>1966</v>
      </c>
      <c r="I41" s="14">
        <v>1954</v>
      </c>
      <c r="J41" s="13">
        <f t="shared" si="10"/>
        <v>12</v>
      </c>
      <c r="K41" s="24">
        <f t="shared" si="6"/>
        <v>1.0439999999999998</v>
      </c>
      <c r="L41" s="31">
        <f t="shared" si="7"/>
        <v>71.16</v>
      </c>
      <c r="M41" s="30">
        <f t="shared" si="8"/>
        <v>6.1909199999999984</v>
      </c>
      <c r="N41" s="13">
        <f t="shared" si="9"/>
        <v>77.350920000000002</v>
      </c>
      <c r="O41" s="157"/>
      <c r="P41" s="14">
        <v>0</v>
      </c>
    </row>
    <row r="42" spans="1:17" ht="16.2" thickBot="1" x14ac:dyDescent="0.35">
      <c r="A42" s="4">
        <v>32</v>
      </c>
      <c r="B42" s="104"/>
      <c r="C42" s="273" t="s">
        <v>119</v>
      </c>
      <c r="D42" s="274"/>
      <c r="E42" s="274"/>
      <c r="F42" s="275"/>
      <c r="G42" s="58" t="s">
        <v>4</v>
      </c>
      <c r="H42" s="34">
        <v>18559</v>
      </c>
      <c r="I42" s="34">
        <v>18030</v>
      </c>
      <c r="J42" s="33">
        <f t="shared" si="10"/>
        <v>529</v>
      </c>
      <c r="K42" s="68">
        <f t="shared" si="6"/>
        <v>46.022999999999996</v>
      </c>
      <c r="L42" s="43">
        <f t="shared" si="7"/>
        <v>3136.97</v>
      </c>
      <c r="M42" s="35">
        <f t="shared" si="8"/>
        <v>272.91638999999998</v>
      </c>
      <c r="N42" s="36">
        <f t="shared" si="9"/>
        <v>3409.8863899999997</v>
      </c>
      <c r="O42" s="157">
        <v>19.329999999999998</v>
      </c>
      <c r="P42" s="14">
        <f>SUM(N42+O42)</f>
        <v>3429.2163899999996</v>
      </c>
    </row>
    <row r="43" spans="1:17" ht="16.2" thickBot="1" x14ac:dyDescent="0.35">
      <c r="A43" s="5">
        <v>33</v>
      </c>
      <c r="B43" s="105"/>
      <c r="C43" s="267" t="s">
        <v>120</v>
      </c>
      <c r="D43" s="268"/>
      <c r="E43" s="268"/>
      <c r="F43" s="269"/>
      <c r="G43" s="59">
        <v>46</v>
      </c>
      <c r="H43" s="38">
        <v>2637</v>
      </c>
      <c r="I43" s="38">
        <v>2504</v>
      </c>
      <c r="J43" s="37">
        <f t="shared" si="10"/>
        <v>133</v>
      </c>
      <c r="K43" s="120">
        <f t="shared" si="6"/>
        <v>11.571</v>
      </c>
      <c r="L43" s="31">
        <f t="shared" si="7"/>
        <v>788.68999999999994</v>
      </c>
      <c r="M43" s="37">
        <f t="shared" si="8"/>
        <v>68.616029999999995</v>
      </c>
      <c r="N43" s="27">
        <f t="shared" si="9"/>
        <v>857.30602999999996</v>
      </c>
      <c r="O43" s="157">
        <v>992.67</v>
      </c>
      <c r="P43" s="14">
        <f>SUM(N43+O43)</f>
        <v>1849.9760299999998</v>
      </c>
    </row>
    <row r="44" spans="1:17" ht="16.2" thickBot="1" x14ac:dyDescent="0.35">
      <c r="A44" s="3">
        <v>34</v>
      </c>
      <c r="B44" s="102"/>
      <c r="C44" s="270" t="s">
        <v>92</v>
      </c>
      <c r="D44" s="271"/>
      <c r="E44" s="271"/>
      <c r="F44" s="272"/>
      <c r="G44" s="60" t="s">
        <v>5</v>
      </c>
      <c r="H44" s="39">
        <v>1303</v>
      </c>
      <c r="I44" s="39">
        <v>1287</v>
      </c>
      <c r="J44" s="13">
        <f t="shared" si="10"/>
        <v>16</v>
      </c>
      <c r="K44" s="121">
        <f t="shared" si="6"/>
        <v>1.3919999999999999</v>
      </c>
      <c r="L44" s="30">
        <f t="shared" si="7"/>
        <v>94.88</v>
      </c>
      <c r="M44" s="26">
        <f t="shared" si="8"/>
        <v>8.2545599999999997</v>
      </c>
      <c r="N44" s="27">
        <f t="shared" si="9"/>
        <v>103.13455999999999</v>
      </c>
      <c r="O44" s="157">
        <v>7.1</v>
      </c>
      <c r="P44" s="14">
        <f>SUM(N44+O44)</f>
        <v>110.23455999999999</v>
      </c>
    </row>
    <row r="45" spans="1:17" ht="16.2" thickBot="1" x14ac:dyDescent="0.35">
      <c r="A45" s="3">
        <v>35</v>
      </c>
      <c r="B45" s="102"/>
      <c r="C45" s="216" t="s">
        <v>79</v>
      </c>
      <c r="D45" s="217"/>
      <c r="E45" s="217"/>
      <c r="F45" s="145"/>
      <c r="G45" s="165">
        <v>49</v>
      </c>
      <c r="H45" s="157">
        <v>854</v>
      </c>
      <c r="I45" s="175">
        <v>848</v>
      </c>
      <c r="J45" s="119">
        <f t="shared" si="10"/>
        <v>6</v>
      </c>
      <c r="K45" s="122">
        <f t="shared" si="6"/>
        <v>0.52199999999999991</v>
      </c>
      <c r="L45" s="30">
        <f t="shared" si="7"/>
        <v>35.58</v>
      </c>
      <c r="M45" s="26">
        <f t="shared" si="8"/>
        <v>3.0954599999999992</v>
      </c>
      <c r="N45" s="27">
        <f t="shared" si="9"/>
        <v>38.675460000000001</v>
      </c>
      <c r="O45" s="157">
        <v>2306.9899999999998</v>
      </c>
      <c r="P45" s="14">
        <f>SUM(N45+O45)</f>
        <v>2345.6654599999997</v>
      </c>
    </row>
    <row r="46" spans="1:17" ht="16.2" thickBot="1" x14ac:dyDescent="0.35">
      <c r="A46" s="3">
        <v>36</v>
      </c>
      <c r="B46" s="102">
        <v>1490.29</v>
      </c>
      <c r="C46" s="216" t="s">
        <v>121</v>
      </c>
      <c r="D46" s="217"/>
      <c r="E46" s="217"/>
      <c r="F46" s="218"/>
      <c r="G46" s="149" t="s">
        <v>6</v>
      </c>
      <c r="H46" s="14">
        <v>1060</v>
      </c>
      <c r="I46" s="14">
        <v>996</v>
      </c>
      <c r="J46" s="13">
        <f t="shared" si="10"/>
        <v>64</v>
      </c>
      <c r="K46" s="23">
        <f t="shared" si="6"/>
        <v>5.5679999999999996</v>
      </c>
      <c r="L46" s="13">
        <f t="shared" si="7"/>
        <v>379.52</v>
      </c>
      <c r="M46" s="26">
        <f t="shared" si="8"/>
        <v>33.018239999999999</v>
      </c>
      <c r="N46" s="27">
        <f t="shared" si="9"/>
        <v>412.53823999999997</v>
      </c>
      <c r="O46" s="157"/>
      <c r="P46" s="14">
        <v>0</v>
      </c>
    </row>
    <row r="47" spans="1:17" ht="16.2" thickBot="1" x14ac:dyDescent="0.35">
      <c r="A47" s="3">
        <v>37</v>
      </c>
      <c r="B47" s="102"/>
      <c r="C47" s="216" t="s">
        <v>86</v>
      </c>
      <c r="D47" s="217"/>
      <c r="E47" s="217"/>
      <c r="F47" s="218"/>
      <c r="G47" s="149" t="s">
        <v>7</v>
      </c>
      <c r="H47" s="14">
        <v>3835</v>
      </c>
      <c r="I47" s="14">
        <v>3704</v>
      </c>
      <c r="J47" s="13">
        <f t="shared" si="10"/>
        <v>131</v>
      </c>
      <c r="K47" s="23">
        <f t="shared" si="6"/>
        <v>11.396999999999998</v>
      </c>
      <c r="L47" s="13">
        <f>SUM(J47*5.93)</f>
        <v>776.82999999999993</v>
      </c>
      <c r="M47" s="26">
        <f>SUM(K47*5-3)</f>
        <v>53.984999999999992</v>
      </c>
      <c r="N47" s="27">
        <f t="shared" si="9"/>
        <v>830.81499999999994</v>
      </c>
      <c r="O47" s="157">
        <v>13.59</v>
      </c>
      <c r="P47" s="14">
        <v>844.41</v>
      </c>
    </row>
    <row r="48" spans="1:17" ht="16.2" thickBot="1" x14ac:dyDescent="0.35">
      <c r="A48" s="3">
        <v>38</v>
      </c>
      <c r="B48" s="102">
        <v>19.98</v>
      </c>
      <c r="C48" s="216" t="s">
        <v>165</v>
      </c>
      <c r="D48" s="217"/>
      <c r="E48" s="217"/>
      <c r="F48" s="218"/>
      <c r="G48" s="149" t="s">
        <v>8</v>
      </c>
      <c r="H48" s="14">
        <v>1972</v>
      </c>
      <c r="I48" s="14">
        <v>1931</v>
      </c>
      <c r="J48" s="13">
        <f t="shared" si="10"/>
        <v>41</v>
      </c>
      <c r="K48" s="23">
        <f t="shared" si="6"/>
        <v>3.5669999999999997</v>
      </c>
      <c r="L48" s="13">
        <f>SUM(J48*5.93)</f>
        <v>243.13</v>
      </c>
      <c r="M48" s="13">
        <f>SUM(K48*5.93)</f>
        <v>21.152309999999996</v>
      </c>
      <c r="N48" s="13">
        <f t="shared" si="9"/>
        <v>264.28231</v>
      </c>
      <c r="O48" s="157"/>
      <c r="P48" s="14">
        <v>244.3</v>
      </c>
      <c r="Q48" s="11"/>
    </row>
    <row r="49" spans="1:16" ht="16.2" thickBot="1" x14ac:dyDescent="0.35">
      <c r="A49" s="3">
        <v>39</v>
      </c>
      <c r="B49" s="102">
        <v>64.459999999999994</v>
      </c>
      <c r="C49" s="216" t="s">
        <v>122</v>
      </c>
      <c r="D49" s="217"/>
      <c r="E49" s="217"/>
      <c r="F49" s="218"/>
      <c r="G49" s="149">
        <v>56</v>
      </c>
      <c r="H49" s="14">
        <v>8280</v>
      </c>
      <c r="I49" s="14">
        <v>7930</v>
      </c>
      <c r="J49" s="13">
        <f t="shared" si="10"/>
        <v>350</v>
      </c>
      <c r="K49" s="23">
        <f t="shared" si="6"/>
        <v>30.449999999999996</v>
      </c>
      <c r="L49" s="13">
        <f>SUM(J49*5.93)</f>
        <v>2075.5</v>
      </c>
      <c r="M49" s="13">
        <f>SUM(K49*5.93)</f>
        <v>180.56849999999997</v>
      </c>
      <c r="N49" s="13">
        <f t="shared" si="9"/>
        <v>2256.0684999999999</v>
      </c>
      <c r="O49" s="157"/>
      <c r="P49" s="14">
        <v>2191.61</v>
      </c>
    </row>
    <row r="50" spans="1:16" ht="16.2" thickBot="1" x14ac:dyDescent="0.35">
      <c r="A50" s="3">
        <v>40</v>
      </c>
      <c r="B50" s="102"/>
      <c r="C50" s="216" t="s">
        <v>87</v>
      </c>
      <c r="D50" s="217"/>
      <c r="E50" s="217"/>
      <c r="F50" s="218"/>
      <c r="G50" s="149">
        <v>60</v>
      </c>
      <c r="H50" s="14">
        <v>3572</v>
      </c>
      <c r="I50" s="14">
        <v>3462</v>
      </c>
      <c r="J50" s="13">
        <f t="shared" si="10"/>
        <v>110</v>
      </c>
      <c r="K50" s="23">
        <f t="shared" si="6"/>
        <v>9.5699999999999985</v>
      </c>
      <c r="L50" s="13">
        <f>SUM(J50*5.93)</f>
        <v>652.29999999999995</v>
      </c>
      <c r="M50" s="13">
        <f>SUM(K50*5.93)</f>
        <v>56.750099999999989</v>
      </c>
      <c r="N50" s="13">
        <f t="shared" si="9"/>
        <v>709.05009999999993</v>
      </c>
      <c r="O50" s="157"/>
      <c r="P50" s="14">
        <f>SUM(N50-B50+O50)</f>
        <v>709.05009999999993</v>
      </c>
    </row>
    <row r="51" spans="1:16" ht="16.2" thickBot="1" x14ac:dyDescent="0.35">
      <c r="A51" s="9">
        <v>41</v>
      </c>
      <c r="B51" s="147">
        <v>685.84</v>
      </c>
      <c r="C51" s="248" t="s">
        <v>113</v>
      </c>
      <c r="D51" s="222"/>
      <c r="E51" s="222"/>
      <c r="F51" s="223"/>
      <c r="G51" s="162">
        <v>61</v>
      </c>
      <c r="H51" s="156">
        <v>1522</v>
      </c>
      <c r="I51" s="174">
        <v>1401</v>
      </c>
      <c r="J51" s="15">
        <f t="shared" si="10"/>
        <v>121</v>
      </c>
      <c r="K51" s="23">
        <f t="shared" si="6"/>
        <v>10.526999999999997</v>
      </c>
      <c r="L51" s="13">
        <f>SUM(J51*5.93)</f>
        <v>717.53</v>
      </c>
      <c r="M51" s="15">
        <f>SUM(K51*5.93)</f>
        <v>62.425109999999982</v>
      </c>
      <c r="N51" s="15">
        <f t="shared" si="9"/>
        <v>779.95510999999999</v>
      </c>
      <c r="O51" s="16"/>
      <c r="P51" s="156">
        <v>0</v>
      </c>
    </row>
    <row r="52" spans="1:16" ht="16.2" thickBot="1" x14ac:dyDescent="0.35">
      <c r="A52" s="264" t="s">
        <v>154</v>
      </c>
      <c r="B52" s="265"/>
      <c r="C52" s="265"/>
      <c r="D52" s="265"/>
      <c r="E52" s="265"/>
      <c r="F52" s="265"/>
      <c r="G52" s="265"/>
      <c r="H52" s="265"/>
      <c r="I52" s="266"/>
      <c r="J52" s="75">
        <f t="shared" ref="J52:P52" si="12">SUM(J27:J51)</f>
        <v>3144</v>
      </c>
      <c r="K52" s="76">
        <f t="shared" si="12"/>
        <v>273.52799999999996</v>
      </c>
      <c r="L52" s="72">
        <f t="shared" si="12"/>
        <v>18643.919999999995</v>
      </c>
      <c r="M52" s="75">
        <f t="shared" si="12"/>
        <v>1608.4218299999998</v>
      </c>
      <c r="N52" s="75">
        <f t="shared" si="12"/>
        <v>20252.341830000001</v>
      </c>
      <c r="O52" s="75">
        <f t="shared" si="12"/>
        <v>12217.79</v>
      </c>
      <c r="P52" s="75">
        <f t="shared" si="12"/>
        <v>30573.099439999998</v>
      </c>
    </row>
    <row r="53" spans="1:16" ht="20.399999999999999" x14ac:dyDescent="0.3">
      <c r="A53" s="253" t="s">
        <v>27</v>
      </c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5"/>
    </row>
    <row r="54" spans="1:16" ht="16.2" thickBot="1" x14ac:dyDescent="0.35">
      <c r="A54" s="3">
        <v>42</v>
      </c>
      <c r="B54" s="111">
        <v>321.64999999999998</v>
      </c>
      <c r="C54" s="245" t="s">
        <v>123</v>
      </c>
      <c r="D54" s="246"/>
      <c r="E54" s="246"/>
      <c r="F54" s="247"/>
      <c r="G54" s="81">
        <v>65</v>
      </c>
      <c r="H54" s="66">
        <v>9533</v>
      </c>
      <c r="I54" s="66">
        <v>9120</v>
      </c>
      <c r="J54" s="77">
        <f t="shared" ref="J54:J72" si="13">H54-I54</f>
        <v>413</v>
      </c>
      <c r="K54" s="69">
        <f t="shared" ref="K54:K72" si="14">SUM(J54*8.7/100)</f>
        <v>35.930999999999997</v>
      </c>
      <c r="L54" s="77">
        <f t="shared" ref="L54:L72" si="15">SUM(J54*5.93)</f>
        <v>2449.0899999999997</v>
      </c>
      <c r="M54" s="77">
        <f t="shared" ref="M54:M72" si="16">SUM(K54*5.93)</f>
        <v>213.07082999999997</v>
      </c>
      <c r="N54" s="77">
        <f t="shared" ref="N54:N72" si="17">L54+M54</f>
        <v>2662.1608299999998</v>
      </c>
      <c r="O54" s="66"/>
      <c r="P54" s="66">
        <f>SUM(N54-B54)</f>
        <v>2340.5108299999997</v>
      </c>
    </row>
    <row r="55" spans="1:16" ht="16.2" thickBot="1" x14ac:dyDescent="0.35">
      <c r="A55" s="3">
        <v>43</v>
      </c>
      <c r="B55" s="112">
        <v>3158.95</v>
      </c>
      <c r="C55" s="216" t="s">
        <v>124</v>
      </c>
      <c r="D55" s="217"/>
      <c r="E55" s="217"/>
      <c r="F55" s="218"/>
      <c r="G55" s="149">
        <v>69</v>
      </c>
      <c r="H55" s="14">
        <v>301</v>
      </c>
      <c r="I55" s="14">
        <v>298</v>
      </c>
      <c r="J55" s="13">
        <f t="shared" si="13"/>
        <v>3</v>
      </c>
      <c r="K55" s="23">
        <f t="shared" si="14"/>
        <v>0.26099999999999995</v>
      </c>
      <c r="L55" s="13">
        <f t="shared" si="15"/>
        <v>17.79</v>
      </c>
      <c r="M55" s="13">
        <f t="shared" si="16"/>
        <v>1.5477299999999996</v>
      </c>
      <c r="N55" s="13">
        <f t="shared" si="17"/>
        <v>19.337730000000001</v>
      </c>
      <c r="O55" s="157"/>
      <c r="P55" s="14">
        <v>0</v>
      </c>
    </row>
    <row r="56" spans="1:16" ht="16.2" thickBot="1" x14ac:dyDescent="0.35">
      <c r="A56" s="3">
        <v>44</v>
      </c>
      <c r="B56" s="102">
        <v>3158.95</v>
      </c>
      <c r="C56" s="216" t="s">
        <v>124</v>
      </c>
      <c r="D56" s="217"/>
      <c r="E56" s="217"/>
      <c r="F56" s="218"/>
      <c r="G56" s="149" t="s">
        <v>9</v>
      </c>
      <c r="H56" s="14">
        <v>2351</v>
      </c>
      <c r="I56" s="14">
        <v>2351</v>
      </c>
      <c r="J56" s="13">
        <f t="shared" si="13"/>
        <v>0</v>
      </c>
      <c r="K56" s="23">
        <f t="shared" si="14"/>
        <v>0</v>
      </c>
      <c r="L56" s="13">
        <f t="shared" si="15"/>
        <v>0</v>
      </c>
      <c r="M56" s="13">
        <f t="shared" si="16"/>
        <v>0</v>
      </c>
      <c r="N56" s="13">
        <f t="shared" si="17"/>
        <v>0</v>
      </c>
      <c r="O56" s="157"/>
      <c r="P56" s="14">
        <v>0</v>
      </c>
    </row>
    <row r="57" spans="1:16" ht="16.2" thickBot="1" x14ac:dyDescent="0.35">
      <c r="A57" s="3">
        <v>45</v>
      </c>
      <c r="B57" s="102"/>
      <c r="C57" s="216" t="s">
        <v>161</v>
      </c>
      <c r="D57" s="217"/>
      <c r="E57" s="217"/>
      <c r="F57" s="218"/>
      <c r="G57" s="149">
        <v>70</v>
      </c>
      <c r="H57" s="14">
        <v>7888</v>
      </c>
      <c r="I57" s="14">
        <v>7461</v>
      </c>
      <c r="J57" s="13">
        <f t="shared" si="13"/>
        <v>427</v>
      </c>
      <c r="K57" s="23">
        <f t="shared" si="14"/>
        <v>37.148999999999994</v>
      </c>
      <c r="L57" s="33">
        <f t="shared" si="15"/>
        <v>2532.1099999999997</v>
      </c>
      <c r="M57" s="13">
        <f t="shared" si="16"/>
        <v>220.29356999999996</v>
      </c>
      <c r="N57" s="13">
        <f t="shared" si="17"/>
        <v>2752.4035699999995</v>
      </c>
      <c r="O57" s="157"/>
      <c r="P57" s="14">
        <f>SUM(N57+O57)</f>
        <v>2752.4035699999995</v>
      </c>
    </row>
    <row r="58" spans="1:16" ht="16.2" thickBot="1" x14ac:dyDescent="0.35">
      <c r="A58" s="3">
        <v>46</v>
      </c>
      <c r="B58" s="102"/>
      <c r="C58" s="216" t="s">
        <v>161</v>
      </c>
      <c r="D58" s="217"/>
      <c r="E58" s="217"/>
      <c r="F58" s="218"/>
      <c r="G58" s="149" t="s">
        <v>10</v>
      </c>
      <c r="H58" s="14">
        <v>9743</v>
      </c>
      <c r="I58" s="14">
        <v>9641</v>
      </c>
      <c r="J58" s="13">
        <f t="shared" si="13"/>
        <v>102</v>
      </c>
      <c r="K58" s="23">
        <f t="shared" si="14"/>
        <v>8.8740000000000006</v>
      </c>
      <c r="L58" s="31">
        <f t="shared" si="15"/>
        <v>604.86</v>
      </c>
      <c r="M58" s="30">
        <f t="shared" si="16"/>
        <v>52.622819999999997</v>
      </c>
      <c r="N58" s="13">
        <f t="shared" si="17"/>
        <v>657.48282000000006</v>
      </c>
      <c r="O58" s="157"/>
      <c r="P58" s="14">
        <v>657.48</v>
      </c>
    </row>
    <row r="59" spans="1:16" ht="16.2" thickBot="1" x14ac:dyDescent="0.35">
      <c r="A59" s="3">
        <v>47</v>
      </c>
      <c r="B59" s="102"/>
      <c r="C59" s="216" t="s">
        <v>161</v>
      </c>
      <c r="D59" s="217"/>
      <c r="E59" s="217"/>
      <c r="F59" s="218"/>
      <c r="G59" s="149">
        <v>73</v>
      </c>
      <c r="H59" s="14">
        <v>2314</v>
      </c>
      <c r="I59" s="14">
        <v>2209</v>
      </c>
      <c r="J59" s="13">
        <f t="shared" si="13"/>
        <v>105</v>
      </c>
      <c r="K59" s="24">
        <f t="shared" si="14"/>
        <v>9.134999999999998</v>
      </c>
      <c r="L59" s="13">
        <f t="shared" si="15"/>
        <v>622.65</v>
      </c>
      <c r="M59" s="13">
        <f t="shared" si="16"/>
        <v>54.170549999999984</v>
      </c>
      <c r="N59" s="13">
        <f t="shared" si="17"/>
        <v>676.82054999999991</v>
      </c>
      <c r="O59" s="157"/>
      <c r="P59" s="14">
        <v>676.82</v>
      </c>
    </row>
    <row r="60" spans="1:16" ht="16.2" thickBot="1" x14ac:dyDescent="0.35">
      <c r="A60" s="3">
        <v>48</v>
      </c>
      <c r="B60" s="112">
        <v>645.24</v>
      </c>
      <c r="C60" s="216" t="s">
        <v>161</v>
      </c>
      <c r="D60" s="217"/>
      <c r="E60" s="217"/>
      <c r="F60" s="218"/>
      <c r="G60" s="149">
        <v>74</v>
      </c>
      <c r="H60" s="14">
        <v>3561</v>
      </c>
      <c r="I60" s="14">
        <v>3547</v>
      </c>
      <c r="J60" s="13">
        <f t="shared" si="13"/>
        <v>14</v>
      </c>
      <c r="K60" s="68">
        <f t="shared" si="14"/>
        <v>1.2179999999999997</v>
      </c>
      <c r="L60" s="30">
        <f t="shared" si="15"/>
        <v>83.02</v>
      </c>
      <c r="M60" s="13">
        <f t="shared" si="16"/>
        <v>7.2227399999999982</v>
      </c>
      <c r="N60" s="13">
        <f t="shared" si="17"/>
        <v>90.242739999999998</v>
      </c>
      <c r="O60" s="157"/>
      <c r="P60" s="14">
        <v>0</v>
      </c>
    </row>
    <row r="61" spans="1:16" ht="16.2" thickBot="1" x14ac:dyDescent="0.35">
      <c r="A61" s="3">
        <v>49</v>
      </c>
      <c r="B61" s="102"/>
      <c r="C61" s="216" t="s">
        <v>125</v>
      </c>
      <c r="D61" s="217"/>
      <c r="E61" s="217"/>
      <c r="F61" s="218"/>
      <c r="G61" s="149" t="s">
        <v>11</v>
      </c>
      <c r="H61" s="14">
        <v>10310</v>
      </c>
      <c r="I61" s="14">
        <v>9987</v>
      </c>
      <c r="J61" s="13">
        <f t="shared" si="13"/>
        <v>323</v>
      </c>
      <c r="K61" s="23">
        <f t="shared" si="14"/>
        <v>28.100999999999999</v>
      </c>
      <c r="L61" s="13">
        <f t="shared" si="15"/>
        <v>1915.3899999999999</v>
      </c>
      <c r="M61" s="13">
        <f t="shared" si="16"/>
        <v>166.63892999999999</v>
      </c>
      <c r="N61" s="13">
        <f t="shared" si="17"/>
        <v>2082.0289299999999</v>
      </c>
      <c r="O61" s="157">
        <v>1504.47</v>
      </c>
      <c r="P61" s="14">
        <v>3586.5</v>
      </c>
    </row>
    <row r="62" spans="1:16" ht="16.2" thickBot="1" x14ac:dyDescent="0.35">
      <c r="A62" s="3">
        <v>50</v>
      </c>
      <c r="B62" s="102">
        <v>25.14</v>
      </c>
      <c r="C62" s="216" t="s">
        <v>162</v>
      </c>
      <c r="D62" s="217"/>
      <c r="E62" s="217"/>
      <c r="F62" s="218"/>
      <c r="G62" s="149">
        <v>77</v>
      </c>
      <c r="H62" s="14">
        <v>3556</v>
      </c>
      <c r="I62" s="14">
        <v>3394</v>
      </c>
      <c r="J62" s="13">
        <f t="shared" si="13"/>
        <v>162</v>
      </c>
      <c r="K62" s="23">
        <f t="shared" si="14"/>
        <v>14.093999999999999</v>
      </c>
      <c r="L62" s="13">
        <f t="shared" si="15"/>
        <v>960.66</v>
      </c>
      <c r="M62" s="13">
        <f t="shared" si="16"/>
        <v>83.577419999999989</v>
      </c>
      <c r="N62" s="13">
        <f t="shared" si="17"/>
        <v>1044.2374199999999</v>
      </c>
      <c r="O62" s="157"/>
      <c r="P62" s="14">
        <v>0</v>
      </c>
    </row>
    <row r="63" spans="1:16" ht="16.2" thickBot="1" x14ac:dyDescent="0.35">
      <c r="A63" s="3">
        <v>51</v>
      </c>
      <c r="B63" s="102">
        <v>44.07</v>
      </c>
      <c r="C63" s="216" t="s">
        <v>52</v>
      </c>
      <c r="D63" s="217"/>
      <c r="E63" s="217"/>
      <c r="F63" s="218"/>
      <c r="G63" s="149">
        <v>78</v>
      </c>
      <c r="H63" s="14">
        <v>576</v>
      </c>
      <c r="I63" s="14">
        <v>576</v>
      </c>
      <c r="J63" s="13">
        <f t="shared" si="13"/>
        <v>0</v>
      </c>
      <c r="K63" s="23">
        <f t="shared" si="14"/>
        <v>0</v>
      </c>
      <c r="L63" s="13">
        <f t="shared" si="15"/>
        <v>0</v>
      </c>
      <c r="M63" s="13">
        <f t="shared" si="16"/>
        <v>0</v>
      </c>
      <c r="N63" s="13">
        <f t="shared" si="17"/>
        <v>0</v>
      </c>
      <c r="O63" s="157"/>
      <c r="P63" s="14">
        <v>0</v>
      </c>
    </row>
    <row r="64" spans="1:16" ht="16.2" thickBot="1" x14ac:dyDescent="0.35">
      <c r="A64" s="3">
        <v>52</v>
      </c>
      <c r="B64" s="102"/>
      <c r="C64" s="216" t="s">
        <v>51</v>
      </c>
      <c r="D64" s="217"/>
      <c r="E64" s="217"/>
      <c r="F64" s="218"/>
      <c r="G64" s="149">
        <v>80</v>
      </c>
      <c r="H64" s="14">
        <v>684</v>
      </c>
      <c r="I64" s="14">
        <v>684</v>
      </c>
      <c r="J64" s="13">
        <f t="shared" si="13"/>
        <v>0</v>
      </c>
      <c r="K64" s="23">
        <f t="shared" si="14"/>
        <v>0</v>
      </c>
      <c r="L64" s="13">
        <f t="shared" si="15"/>
        <v>0</v>
      </c>
      <c r="M64" s="13">
        <f t="shared" si="16"/>
        <v>0</v>
      </c>
      <c r="N64" s="13">
        <f t="shared" si="17"/>
        <v>0</v>
      </c>
      <c r="O64" s="157">
        <v>233.2</v>
      </c>
      <c r="P64" s="14">
        <v>233.2</v>
      </c>
    </row>
    <row r="65" spans="1:17" ht="16.2" thickBot="1" x14ac:dyDescent="0.35">
      <c r="A65" s="3">
        <v>53</v>
      </c>
      <c r="B65" s="102"/>
      <c r="C65" s="216" t="s">
        <v>164</v>
      </c>
      <c r="D65" s="217"/>
      <c r="E65" s="217"/>
      <c r="F65" s="218"/>
      <c r="G65" s="149" t="s">
        <v>12</v>
      </c>
      <c r="H65" s="14">
        <v>31969</v>
      </c>
      <c r="I65" s="14">
        <v>31600</v>
      </c>
      <c r="J65" s="13">
        <f t="shared" si="13"/>
        <v>369</v>
      </c>
      <c r="K65" s="23">
        <f t="shared" si="14"/>
        <v>32.102999999999994</v>
      </c>
      <c r="L65" s="13">
        <f t="shared" si="15"/>
        <v>2188.17</v>
      </c>
      <c r="M65" s="13">
        <f t="shared" si="16"/>
        <v>190.37078999999997</v>
      </c>
      <c r="N65" s="13">
        <f t="shared" si="17"/>
        <v>2378.54079</v>
      </c>
      <c r="O65" s="157"/>
      <c r="P65" s="14">
        <f>SUM(N65+O65)</f>
        <v>2378.54079</v>
      </c>
    </row>
    <row r="66" spans="1:17" ht="16.2" thickBot="1" x14ac:dyDescent="0.35">
      <c r="A66" s="3">
        <v>54</v>
      </c>
      <c r="B66" s="102"/>
      <c r="C66" s="216" t="s">
        <v>89</v>
      </c>
      <c r="D66" s="217"/>
      <c r="E66" s="217"/>
      <c r="F66" s="218"/>
      <c r="G66" s="149" t="s">
        <v>13</v>
      </c>
      <c r="H66" s="14">
        <v>378</v>
      </c>
      <c r="I66" s="14">
        <v>352</v>
      </c>
      <c r="J66" s="13">
        <f t="shared" si="13"/>
        <v>26</v>
      </c>
      <c r="K66" s="23">
        <f t="shared" si="14"/>
        <v>2.262</v>
      </c>
      <c r="L66" s="15">
        <f t="shared" si="15"/>
        <v>154.18</v>
      </c>
      <c r="M66" s="13">
        <f t="shared" si="16"/>
        <v>13.41366</v>
      </c>
      <c r="N66" s="13">
        <f t="shared" si="17"/>
        <v>167.59366</v>
      </c>
      <c r="O66" s="157">
        <v>402.42</v>
      </c>
      <c r="P66" s="14">
        <f>SUM(N66+O66)</f>
        <v>570.01366000000007</v>
      </c>
    </row>
    <row r="67" spans="1:17" ht="16.2" thickBot="1" x14ac:dyDescent="0.35">
      <c r="A67" s="3">
        <v>55</v>
      </c>
      <c r="B67" s="102"/>
      <c r="C67" s="216" t="s">
        <v>86</v>
      </c>
      <c r="D67" s="217"/>
      <c r="E67" s="217"/>
      <c r="F67" s="218"/>
      <c r="G67" s="149" t="s">
        <v>14</v>
      </c>
      <c r="H67" s="14">
        <v>3368</v>
      </c>
      <c r="I67" s="14">
        <v>3251</v>
      </c>
      <c r="J67" s="13">
        <f t="shared" si="13"/>
        <v>117</v>
      </c>
      <c r="K67" s="23">
        <f t="shared" si="14"/>
        <v>10.178999999999998</v>
      </c>
      <c r="L67" s="31">
        <f t="shared" si="15"/>
        <v>693.81</v>
      </c>
      <c r="M67" s="30">
        <f t="shared" si="16"/>
        <v>60.36146999999999</v>
      </c>
      <c r="N67" s="13">
        <f t="shared" si="17"/>
        <v>754.17146999999989</v>
      </c>
      <c r="O67" s="157">
        <v>1695.28</v>
      </c>
      <c r="P67" s="14">
        <f>SUM(N67:O67)</f>
        <v>2449.45147</v>
      </c>
    </row>
    <row r="68" spans="1:17" ht="16.2" thickBot="1" x14ac:dyDescent="0.35">
      <c r="A68" s="3">
        <v>56</v>
      </c>
      <c r="B68" s="102">
        <v>2075.2600000000002</v>
      </c>
      <c r="C68" s="216" t="s">
        <v>117</v>
      </c>
      <c r="D68" s="217"/>
      <c r="E68" s="217"/>
      <c r="F68" s="218"/>
      <c r="G68" s="149">
        <v>89</v>
      </c>
      <c r="H68" s="14">
        <v>3897</v>
      </c>
      <c r="I68" s="14">
        <v>3831</v>
      </c>
      <c r="J68" s="13">
        <f t="shared" si="13"/>
        <v>66</v>
      </c>
      <c r="K68" s="24">
        <f t="shared" si="14"/>
        <v>5.7419999999999991</v>
      </c>
      <c r="L68" s="31">
        <f t="shared" si="15"/>
        <v>391.38</v>
      </c>
      <c r="M68" s="30">
        <f t="shared" si="16"/>
        <v>34.050059999999995</v>
      </c>
      <c r="N68" s="13">
        <f t="shared" si="17"/>
        <v>425.43005999999997</v>
      </c>
      <c r="O68" s="157"/>
      <c r="P68" s="14">
        <v>0</v>
      </c>
    </row>
    <row r="69" spans="1:17" ht="16.2" thickBot="1" x14ac:dyDescent="0.35">
      <c r="A69" s="3">
        <v>57</v>
      </c>
      <c r="B69" s="102"/>
      <c r="C69" s="216" t="s">
        <v>166</v>
      </c>
      <c r="D69" s="217"/>
      <c r="E69" s="217"/>
      <c r="F69" s="218"/>
      <c r="G69" s="149" t="s">
        <v>15</v>
      </c>
      <c r="H69" s="14">
        <v>17134</v>
      </c>
      <c r="I69" s="14">
        <v>16842</v>
      </c>
      <c r="J69" s="15">
        <f t="shared" si="13"/>
        <v>292</v>
      </c>
      <c r="K69" s="68">
        <f t="shared" si="14"/>
        <v>25.403999999999996</v>
      </c>
      <c r="L69" s="30">
        <f t="shared" si="15"/>
        <v>1731.56</v>
      </c>
      <c r="M69" s="13">
        <f t="shared" si="16"/>
        <v>150.64571999999998</v>
      </c>
      <c r="N69" s="13">
        <f>SUM(L69:M69)</f>
        <v>1882.2057199999999</v>
      </c>
      <c r="O69" s="157">
        <v>79.28</v>
      </c>
      <c r="P69" s="14">
        <f>SUM(N69+O69)</f>
        <v>1961.4857199999999</v>
      </c>
      <c r="Q69" s="11"/>
    </row>
    <row r="70" spans="1:17" ht="16.2" thickBot="1" x14ac:dyDescent="0.35">
      <c r="A70" s="3">
        <v>58</v>
      </c>
      <c r="B70" s="102"/>
      <c r="C70" s="216" t="s">
        <v>83</v>
      </c>
      <c r="D70" s="217"/>
      <c r="E70" s="217"/>
      <c r="F70" s="218"/>
      <c r="G70" s="149">
        <v>92</v>
      </c>
      <c r="H70" s="14">
        <v>1027</v>
      </c>
      <c r="I70" s="14">
        <v>1018</v>
      </c>
      <c r="J70" s="31">
        <f t="shared" si="13"/>
        <v>9</v>
      </c>
      <c r="K70" s="67">
        <f t="shared" si="14"/>
        <v>0.78299999999999992</v>
      </c>
      <c r="L70" s="13">
        <f t="shared" si="15"/>
        <v>53.37</v>
      </c>
      <c r="M70" s="13">
        <f t="shared" si="16"/>
        <v>4.6431899999999997</v>
      </c>
      <c r="N70" s="13">
        <f t="shared" si="17"/>
        <v>58.013189999999994</v>
      </c>
      <c r="O70" s="157">
        <v>296.52</v>
      </c>
      <c r="P70" s="14">
        <f>SUM(N70+O70)</f>
        <v>354.53318999999999</v>
      </c>
    </row>
    <row r="71" spans="1:17" ht="16.2" thickBot="1" x14ac:dyDescent="0.35">
      <c r="A71" s="3">
        <v>59</v>
      </c>
      <c r="B71" s="102"/>
      <c r="C71" s="216" t="s">
        <v>71</v>
      </c>
      <c r="D71" s="217"/>
      <c r="E71" s="217"/>
      <c r="F71" s="218"/>
      <c r="G71" s="149">
        <v>94</v>
      </c>
      <c r="H71" s="14">
        <v>2076</v>
      </c>
      <c r="I71" s="14">
        <v>2062</v>
      </c>
      <c r="J71" s="13">
        <f t="shared" si="13"/>
        <v>14</v>
      </c>
      <c r="K71" s="57">
        <f t="shared" si="14"/>
        <v>1.2179999999999997</v>
      </c>
      <c r="L71" s="13">
        <f t="shared" si="15"/>
        <v>83.02</v>
      </c>
      <c r="M71" s="13">
        <f t="shared" si="16"/>
        <v>7.2227399999999982</v>
      </c>
      <c r="N71" s="13">
        <f t="shared" si="17"/>
        <v>90.242739999999998</v>
      </c>
      <c r="O71" s="157">
        <v>350.66</v>
      </c>
      <c r="P71" s="14">
        <f>SUM(N71+O71)</f>
        <v>440.90273999999999</v>
      </c>
    </row>
    <row r="72" spans="1:17" ht="16.2" thickBot="1" x14ac:dyDescent="0.35">
      <c r="A72" s="9">
        <v>60</v>
      </c>
      <c r="B72" s="103"/>
      <c r="C72" s="236" t="s">
        <v>126</v>
      </c>
      <c r="D72" s="237"/>
      <c r="E72" s="237"/>
      <c r="F72" s="238"/>
      <c r="G72" s="162">
        <v>95</v>
      </c>
      <c r="H72" s="156">
        <v>5935</v>
      </c>
      <c r="I72" s="174">
        <v>5641</v>
      </c>
      <c r="J72" s="15">
        <f t="shared" si="13"/>
        <v>294</v>
      </c>
      <c r="K72" s="23">
        <f t="shared" si="14"/>
        <v>25.577999999999996</v>
      </c>
      <c r="L72" s="13">
        <f t="shared" si="15"/>
        <v>1743.4199999999998</v>
      </c>
      <c r="M72" s="15">
        <f t="shared" si="16"/>
        <v>151.67753999999996</v>
      </c>
      <c r="N72" s="15">
        <f t="shared" si="17"/>
        <v>1895.0975399999998</v>
      </c>
      <c r="O72" s="16">
        <v>2191.61</v>
      </c>
      <c r="P72" s="156">
        <f>SUM(N72+O72)</f>
        <v>4086.7075399999999</v>
      </c>
    </row>
    <row r="73" spans="1:17" ht="15.6" x14ac:dyDescent="0.3">
      <c r="A73" s="258" t="s">
        <v>64</v>
      </c>
      <c r="B73" s="259"/>
      <c r="C73" s="259"/>
      <c r="D73" s="259"/>
      <c r="E73" s="259"/>
      <c r="F73" s="259"/>
      <c r="G73" s="259"/>
      <c r="H73" s="259"/>
      <c r="I73" s="260"/>
      <c r="J73" s="73">
        <f t="shared" ref="J73:P73" si="18">SUM(J54:J72)</f>
        <v>2736</v>
      </c>
      <c r="K73" s="78">
        <f t="shared" si="18"/>
        <v>238.03199999999995</v>
      </c>
      <c r="L73" s="79">
        <f t="shared" si="18"/>
        <v>16224.48</v>
      </c>
      <c r="M73" s="70">
        <f t="shared" si="18"/>
        <v>1411.5297599999997</v>
      </c>
      <c r="N73" s="70">
        <f t="shared" si="18"/>
        <v>17636.009759999997</v>
      </c>
      <c r="O73" s="70">
        <f t="shared" si="18"/>
        <v>6753.4400000000005</v>
      </c>
      <c r="P73" s="70">
        <f t="shared" si="18"/>
        <v>22488.549510000001</v>
      </c>
    </row>
    <row r="74" spans="1:17" ht="20.399999999999999" x14ac:dyDescent="0.3">
      <c r="A74" s="242" t="s">
        <v>28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4"/>
    </row>
    <row r="75" spans="1:17" ht="16.2" thickBot="1" x14ac:dyDescent="0.35">
      <c r="A75" s="80">
        <v>61</v>
      </c>
      <c r="B75" s="106"/>
      <c r="C75" s="245" t="s">
        <v>161</v>
      </c>
      <c r="D75" s="246"/>
      <c r="E75" s="246"/>
      <c r="F75" s="247"/>
      <c r="G75" s="81">
        <v>97</v>
      </c>
      <c r="H75" s="66">
        <v>9930</v>
      </c>
      <c r="I75" s="66">
        <v>9731</v>
      </c>
      <c r="J75" s="77">
        <f t="shared" ref="J75:J91" si="19">H75-I75</f>
        <v>199</v>
      </c>
      <c r="K75" s="69">
        <f t="shared" ref="K75:K91" si="20">SUM(J75*8.7/100)</f>
        <v>17.312999999999999</v>
      </c>
      <c r="L75" s="77">
        <f t="shared" ref="L75:L91" si="21">SUM(J75*5.93)</f>
        <v>1180.07</v>
      </c>
      <c r="M75" s="77">
        <f t="shared" ref="M75:M91" si="22">SUM(K75*5.93)</f>
        <v>102.66608999999998</v>
      </c>
      <c r="N75" s="77">
        <f t="shared" ref="N75:N91" si="23">L75+M75</f>
        <v>1282.7360899999999</v>
      </c>
      <c r="O75" s="66"/>
      <c r="P75" s="66">
        <f>SUM(N75:O75)</f>
        <v>1282.7360899999999</v>
      </c>
    </row>
    <row r="76" spans="1:17" ht="16.2" thickBot="1" x14ac:dyDescent="0.35">
      <c r="A76" s="3">
        <v>62</v>
      </c>
      <c r="B76" s="102">
        <v>290.07</v>
      </c>
      <c r="C76" s="216" t="s">
        <v>155</v>
      </c>
      <c r="D76" s="217"/>
      <c r="E76" s="217"/>
      <c r="F76" s="218"/>
      <c r="G76" s="149">
        <v>98</v>
      </c>
      <c r="H76" s="14">
        <v>9129</v>
      </c>
      <c r="I76" s="14">
        <v>8964</v>
      </c>
      <c r="J76" s="13">
        <f t="shared" si="19"/>
        <v>165</v>
      </c>
      <c r="K76" s="23">
        <f t="shared" si="20"/>
        <v>14.354999999999997</v>
      </c>
      <c r="L76" s="13">
        <f t="shared" si="21"/>
        <v>978.44999999999993</v>
      </c>
      <c r="M76" s="13">
        <f t="shared" si="22"/>
        <v>85.125149999999977</v>
      </c>
      <c r="N76" s="13">
        <f t="shared" si="23"/>
        <v>1063.5751499999999</v>
      </c>
      <c r="O76" s="157"/>
      <c r="P76" s="14">
        <f>SUM(N76-B76)</f>
        <v>773.50514999999996</v>
      </c>
    </row>
    <row r="77" spans="1:17" ht="16.2" thickBot="1" x14ac:dyDescent="0.35">
      <c r="A77" s="3">
        <v>63</v>
      </c>
      <c r="B77" s="102"/>
      <c r="C77" s="206" t="s">
        <v>53</v>
      </c>
      <c r="D77" s="207"/>
      <c r="E77" s="207"/>
      <c r="F77" s="208"/>
      <c r="G77" s="149">
        <v>99</v>
      </c>
      <c r="H77" s="14">
        <v>1322</v>
      </c>
      <c r="I77" s="14">
        <v>1321</v>
      </c>
      <c r="J77" s="13">
        <f t="shared" si="19"/>
        <v>1</v>
      </c>
      <c r="K77" s="23">
        <f t="shared" si="20"/>
        <v>8.6999999999999994E-2</v>
      </c>
      <c r="L77" s="13">
        <f t="shared" si="21"/>
        <v>5.93</v>
      </c>
      <c r="M77" s="13">
        <f t="shared" si="22"/>
        <v>0.51590999999999998</v>
      </c>
      <c r="N77" s="13">
        <f t="shared" si="23"/>
        <v>6.4459099999999996</v>
      </c>
      <c r="O77" s="157">
        <v>159.21</v>
      </c>
      <c r="P77" s="14">
        <f>SUM(N77:O77)</f>
        <v>165.65591000000001</v>
      </c>
    </row>
    <row r="78" spans="1:17" ht="16.2" thickBot="1" x14ac:dyDescent="0.35">
      <c r="A78" s="3">
        <v>64</v>
      </c>
      <c r="B78" s="102"/>
      <c r="C78" s="216" t="s">
        <v>128</v>
      </c>
      <c r="D78" s="217"/>
      <c r="E78" s="217"/>
      <c r="F78" s="218"/>
      <c r="G78" s="149">
        <v>100</v>
      </c>
      <c r="H78" s="14">
        <v>3593</v>
      </c>
      <c r="I78" s="14">
        <v>3496</v>
      </c>
      <c r="J78" s="13">
        <f t="shared" si="19"/>
        <v>97</v>
      </c>
      <c r="K78" s="23">
        <f t="shared" si="20"/>
        <v>8.4390000000000001</v>
      </c>
      <c r="L78" s="13">
        <f t="shared" si="21"/>
        <v>575.20999999999992</v>
      </c>
      <c r="M78" s="13">
        <f t="shared" si="22"/>
        <v>50.04327</v>
      </c>
      <c r="N78" s="13">
        <f t="shared" si="23"/>
        <v>625.25326999999993</v>
      </c>
      <c r="O78" s="157">
        <v>232.7</v>
      </c>
      <c r="P78" s="14">
        <v>857.95</v>
      </c>
    </row>
    <row r="79" spans="1:17" ht="16.2" thickBot="1" x14ac:dyDescent="0.35">
      <c r="A79" s="3">
        <v>65</v>
      </c>
      <c r="B79" s="102">
        <v>2462.34</v>
      </c>
      <c r="C79" s="216" t="s">
        <v>130</v>
      </c>
      <c r="D79" s="217"/>
      <c r="E79" s="217"/>
      <c r="F79" s="218"/>
      <c r="G79" s="149">
        <v>101</v>
      </c>
      <c r="H79" s="14">
        <v>12936</v>
      </c>
      <c r="I79" s="14">
        <v>12776</v>
      </c>
      <c r="J79" s="13">
        <f t="shared" si="19"/>
        <v>160</v>
      </c>
      <c r="K79" s="23">
        <f t="shared" si="20"/>
        <v>13.92</v>
      </c>
      <c r="L79" s="13">
        <f t="shared" si="21"/>
        <v>948.8</v>
      </c>
      <c r="M79" s="13">
        <f t="shared" si="22"/>
        <v>82.545599999999993</v>
      </c>
      <c r="N79" s="13">
        <f t="shared" si="23"/>
        <v>1031.3455999999999</v>
      </c>
      <c r="O79" s="157"/>
      <c r="P79" s="14">
        <v>0</v>
      </c>
    </row>
    <row r="80" spans="1:17" ht="16.2" thickBot="1" x14ac:dyDescent="0.35">
      <c r="A80" s="3">
        <v>66</v>
      </c>
      <c r="B80" s="102"/>
      <c r="C80" s="206" t="s">
        <v>93</v>
      </c>
      <c r="D80" s="207"/>
      <c r="E80" s="207"/>
      <c r="F80" s="208"/>
      <c r="G80" s="149">
        <v>103</v>
      </c>
      <c r="H80" s="14">
        <v>2552</v>
      </c>
      <c r="I80" s="14">
        <v>2499</v>
      </c>
      <c r="J80" s="13">
        <f t="shared" si="19"/>
        <v>53</v>
      </c>
      <c r="K80" s="23">
        <f t="shared" si="20"/>
        <v>4.6109999999999998</v>
      </c>
      <c r="L80" s="13">
        <f t="shared" si="21"/>
        <v>314.28999999999996</v>
      </c>
      <c r="M80" s="13">
        <f t="shared" si="22"/>
        <v>27.343229999999998</v>
      </c>
      <c r="N80" s="13">
        <f t="shared" si="23"/>
        <v>341.63322999999997</v>
      </c>
      <c r="O80" s="157">
        <v>638.15</v>
      </c>
      <c r="P80" s="14">
        <f>SUM(N80+O80)</f>
        <v>979.78323</v>
      </c>
    </row>
    <row r="81" spans="1:17" ht="16.2" thickBot="1" x14ac:dyDescent="0.35">
      <c r="A81" s="3">
        <v>67</v>
      </c>
      <c r="B81" s="102"/>
      <c r="C81" s="261">
        <v>44409</v>
      </c>
      <c r="D81" s="207"/>
      <c r="E81" s="207"/>
      <c r="F81" s="208"/>
      <c r="G81" s="149">
        <v>104</v>
      </c>
      <c r="H81" s="14">
        <v>1862</v>
      </c>
      <c r="I81" s="14">
        <v>1830</v>
      </c>
      <c r="J81" s="13">
        <f t="shared" si="19"/>
        <v>32</v>
      </c>
      <c r="K81" s="23">
        <f t="shared" si="20"/>
        <v>2.7839999999999998</v>
      </c>
      <c r="L81" s="13">
        <f t="shared" si="21"/>
        <v>189.76</v>
      </c>
      <c r="M81" s="13">
        <f t="shared" si="22"/>
        <v>16.509119999999999</v>
      </c>
      <c r="N81" s="13">
        <f t="shared" si="23"/>
        <v>206.26911999999999</v>
      </c>
      <c r="O81" s="157"/>
      <c r="P81" s="14">
        <f>SUM(N81+O81)</f>
        <v>206.26911999999999</v>
      </c>
    </row>
    <row r="82" spans="1:17" ht="16.2" thickBot="1" x14ac:dyDescent="0.35">
      <c r="A82" s="3">
        <v>68</v>
      </c>
      <c r="B82" s="102"/>
      <c r="C82" s="261">
        <v>44410</v>
      </c>
      <c r="D82" s="207"/>
      <c r="E82" s="207"/>
      <c r="F82" s="208"/>
      <c r="G82" s="149">
        <v>105</v>
      </c>
      <c r="H82" s="14">
        <v>17580</v>
      </c>
      <c r="I82" s="14">
        <v>17431</v>
      </c>
      <c r="J82" s="13">
        <f t="shared" si="19"/>
        <v>149</v>
      </c>
      <c r="K82" s="23">
        <f t="shared" si="20"/>
        <v>12.962999999999999</v>
      </c>
      <c r="L82" s="13">
        <f t="shared" si="21"/>
        <v>883.56999999999994</v>
      </c>
      <c r="M82" s="13">
        <f t="shared" si="22"/>
        <v>76.870589999999993</v>
      </c>
      <c r="N82" s="13">
        <f t="shared" si="23"/>
        <v>960.44058999999993</v>
      </c>
      <c r="O82" s="157"/>
      <c r="P82" s="14">
        <f>SUM(N82+O82)</f>
        <v>960.44058999999993</v>
      </c>
    </row>
    <row r="83" spans="1:17" ht="16.2" thickBot="1" x14ac:dyDescent="0.35">
      <c r="A83" s="3">
        <v>69</v>
      </c>
      <c r="B83" s="102">
        <v>10.43</v>
      </c>
      <c r="C83" s="206" t="s">
        <v>54</v>
      </c>
      <c r="D83" s="207"/>
      <c r="E83" s="207"/>
      <c r="F83" s="208"/>
      <c r="G83" s="149">
        <v>110</v>
      </c>
      <c r="H83" s="14">
        <v>4</v>
      </c>
      <c r="I83" s="14">
        <v>4</v>
      </c>
      <c r="J83" s="13">
        <f t="shared" si="19"/>
        <v>0</v>
      </c>
      <c r="K83" s="23">
        <f t="shared" si="20"/>
        <v>0</v>
      </c>
      <c r="L83" s="13">
        <f t="shared" si="21"/>
        <v>0</v>
      </c>
      <c r="M83" s="13">
        <f t="shared" si="22"/>
        <v>0</v>
      </c>
      <c r="N83" s="13">
        <f t="shared" si="23"/>
        <v>0</v>
      </c>
      <c r="O83" s="157"/>
      <c r="P83" s="14">
        <v>0</v>
      </c>
    </row>
    <row r="84" spans="1:17" ht="16.2" thickBot="1" x14ac:dyDescent="0.35">
      <c r="A84" s="3">
        <v>70</v>
      </c>
      <c r="B84" s="102"/>
      <c r="C84" s="216" t="s">
        <v>129</v>
      </c>
      <c r="D84" s="217"/>
      <c r="E84" s="217"/>
      <c r="F84" s="218"/>
      <c r="G84" s="149">
        <v>114</v>
      </c>
      <c r="H84" s="14">
        <v>56028</v>
      </c>
      <c r="I84" s="14">
        <v>55153</v>
      </c>
      <c r="J84" s="13">
        <f t="shared" si="19"/>
        <v>875</v>
      </c>
      <c r="K84" s="23">
        <f t="shared" si="20"/>
        <v>76.124999999999986</v>
      </c>
      <c r="L84" s="13">
        <f t="shared" si="21"/>
        <v>5188.75</v>
      </c>
      <c r="M84" s="13">
        <f t="shared" si="22"/>
        <v>451.42124999999987</v>
      </c>
      <c r="N84" s="13">
        <f t="shared" si="23"/>
        <v>5640.1712499999994</v>
      </c>
      <c r="O84" s="157">
        <v>921.12</v>
      </c>
      <c r="P84" s="14">
        <v>6561.29</v>
      </c>
    </row>
    <row r="85" spans="1:17" ht="16.2" thickBot="1" x14ac:dyDescent="0.35">
      <c r="A85" s="3">
        <v>71</v>
      </c>
      <c r="B85" s="102"/>
      <c r="C85" s="206" t="s">
        <v>80</v>
      </c>
      <c r="D85" s="207"/>
      <c r="E85" s="207"/>
      <c r="F85" s="208"/>
      <c r="G85" s="149">
        <v>118</v>
      </c>
      <c r="H85" s="14">
        <v>1716</v>
      </c>
      <c r="I85" s="14">
        <v>1579</v>
      </c>
      <c r="J85" s="13">
        <f t="shared" si="19"/>
        <v>137</v>
      </c>
      <c r="K85" s="23">
        <f t="shared" si="20"/>
        <v>11.918999999999999</v>
      </c>
      <c r="L85" s="13">
        <f t="shared" si="21"/>
        <v>812.41</v>
      </c>
      <c r="M85" s="13">
        <f t="shared" si="22"/>
        <v>70.679669999999987</v>
      </c>
      <c r="N85" s="13">
        <f>SUM(L85+M85)</f>
        <v>883.08966999999996</v>
      </c>
      <c r="O85" s="157">
        <v>1579.25</v>
      </c>
      <c r="P85" s="14">
        <f>SUM(N85+O85)</f>
        <v>2462.3396699999998</v>
      </c>
    </row>
    <row r="86" spans="1:17" ht="16.2" thickBot="1" x14ac:dyDescent="0.35">
      <c r="A86" s="3">
        <v>72</v>
      </c>
      <c r="B86" s="102"/>
      <c r="C86" s="206" t="s">
        <v>131</v>
      </c>
      <c r="D86" s="207"/>
      <c r="E86" s="207"/>
      <c r="F86" s="208"/>
      <c r="G86" s="149">
        <v>119</v>
      </c>
      <c r="H86" s="14">
        <v>8085</v>
      </c>
      <c r="I86" s="14">
        <v>7828</v>
      </c>
      <c r="J86" s="13">
        <f t="shared" si="19"/>
        <v>257</v>
      </c>
      <c r="K86" s="23">
        <f t="shared" si="20"/>
        <v>22.358999999999995</v>
      </c>
      <c r="L86" s="13">
        <f t="shared" si="21"/>
        <v>1524.01</v>
      </c>
      <c r="M86" s="13">
        <f t="shared" si="22"/>
        <v>132.58886999999996</v>
      </c>
      <c r="N86" s="13">
        <f t="shared" si="23"/>
        <v>1656.59887</v>
      </c>
      <c r="O86" s="157">
        <v>972.04</v>
      </c>
      <c r="P86" s="14">
        <f>SUM(N86+O86-B86)</f>
        <v>2628.6388699999998</v>
      </c>
    </row>
    <row r="87" spans="1:17" ht="16.2" thickBot="1" x14ac:dyDescent="0.35">
      <c r="A87" s="3">
        <v>73</v>
      </c>
      <c r="B87" s="102">
        <v>161.15</v>
      </c>
      <c r="C87" s="206" t="s">
        <v>55</v>
      </c>
      <c r="D87" s="207"/>
      <c r="E87" s="207"/>
      <c r="F87" s="208"/>
      <c r="G87" s="149">
        <v>120</v>
      </c>
      <c r="H87" s="14">
        <v>870</v>
      </c>
      <c r="I87" s="14">
        <v>855</v>
      </c>
      <c r="J87" s="13">
        <f t="shared" si="19"/>
        <v>15</v>
      </c>
      <c r="K87" s="23">
        <f t="shared" si="20"/>
        <v>1.3049999999999999</v>
      </c>
      <c r="L87" s="15">
        <f t="shared" si="21"/>
        <v>88.949999999999989</v>
      </c>
      <c r="M87" s="13">
        <f t="shared" si="22"/>
        <v>7.7386499999999989</v>
      </c>
      <c r="N87" s="13">
        <f t="shared" si="23"/>
        <v>96.688649999999981</v>
      </c>
      <c r="O87" s="157"/>
      <c r="P87" s="14">
        <v>0</v>
      </c>
      <c r="Q87" s="11"/>
    </row>
    <row r="88" spans="1:17" ht="16.2" thickBot="1" x14ac:dyDescent="0.35">
      <c r="A88" s="3">
        <v>74</v>
      </c>
      <c r="B88" s="102"/>
      <c r="C88" s="216" t="s">
        <v>128</v>
      </c>
      <c r="D88" s="217"/>
      <c r="E88" s="217"/>
      <c r="F88" s="218"/>
      <c r="G88" s="149">
        <v>121</v>
      </c>
      <c r="H88" s="14">
        <v>10627</v>
      </c>
      <c r="I88" s="14">
        <v>10420</v>
      </c>
      <c r="J88" s="13">
        <f t="shared" si="19"/>
        <v>207</v>
      </c>
      <c r="K88" s="24">
        <f t="shared" si="20"/>
        <v>18.009</v>
      </c>
      <c r="L88" s="44">
        <f t="shared" si="21"/>
        <v>1227.51</v>
      </c>
      <c r="M88" s="13">
        <f t="shared" si="22"/>
        <v>106.79337</v>
      </c>
      <c r="N88" s="13">
        <f t="shared" si="23"/>
        <v>1334.3033700000001</v>
      </c>
      <c r="O88" s="157"/>
      <c r="P88" s="14">
        <v>1334.3</v>
      </c>
    </row>
    <row r="89" spans="1:17" ht="16.2" thickBot="1" x14ac:dyDescent="0.35">
      <c r="A89" s="3">
        <v>75</v>
      </c>
      <c r="B89" s="8"/>
      <c r="C89" s="216" t="s">
        <v>113</v>
      </c>
      <c r="D89" s="262"/>
      <c r="E89" s="262"/>
      <c r="F89" s="263"/>
      <c r="G89" s="1">
        <v>122</v>
      </c>
      <c r="H89" s="13">
        <v>4665</v>
      </c>
      <c r="I89" s="13">
        <v>4617</v>
      </c>
      <c r="J89" s="13">
        <f>H89-I89</f>
        <v>48</v>
      </c>
      <c r="K89" s="187">
        <f t="shared" si="20"/>
        <v>4.1759999999999993</v>
      </c>
      <c r="L89" s="186">
        <f t="shared" si="21"/>
        <v>284.64</v>
      </c>
      <c r="M89" s="30">
        <f t="shared" si="22"/>
        <v>24.763679999999994</v>
      </c>
      <c r="N89" s="13">
        <f>L89+M89</f>
        <v>309.40368000000001</v>
      </c>
      <c r="O89" s="13"/>
      <c r="P89" s="31">
        <v>0</v>
      </c>
    </row>
    <row r="90" spans="1:17" ht="16.2" thickBot="1" x14ac:dyDescent="0.35">
      <c r="A90" s="3">
        <v>76</v>
      </c>
      <c r="B90" s="102"/>
      <c r="C90" s="261">
        <v>44390</v>
      </c>
      <c r="D90" s="207"/>
      <c r="E90" s="207"/>
      <c r="F90" s="208"/>
      <c r="G90" s="149">
        <v>300</v>
      </c>
      <c r="H90" s="14">
        <v>2201</v>
      </c>
      <c r="I90" s="14">
        <v>2116</v>
      </c>
      <c r="J90" s="13">
        <f t="shared" si="19"/>
        <v>85</v>
      </c>
      <c r="K90" s="24">
        <f t="shared" si="20"/>
        <v>7.3949999999999987</v>
      </c>
      <c r="L90" s="178">
        <f t="shared" si="21"/>
        <v>504.04999999999995</v>
      </c>
      <c r="M90" s="30">
        <f t="shared" si="22"/>
        <v>43.852349999999987</v>
      </c>
      <c r="N90" s="13">
        <f t="shared" si="23"/>
        <v>547.90234999999996</v>
      </c>
      <c r="O90" s="157">
        <v>1456.78</v>
      </c>
      <c r="P90" s="14">
        <f>SUM(N90+O90)</f>
        <v>2004.68235</v>
      </c>
    </row>
    <row r="91" spans="1:17" ht="16.2" thickBot="1" x14ac:dyDescent="0.35">
      <c r="A91" s="9">
        <v>77</v>
      </c>
      <c r="B91" s="103"/>
      <c r="C91" s="236" t="s">
        <v>118</v>
      </c>
      <c r="D91" s="237"/>
      <c r="E91" s="237"/>
      <c r="F91" s="238"/>
      <c r="G91" s="162">
        <v>301</v>
      </c>
      <c r="H91" s="156">
        <v>20508</v>
      </c>
      <c r="I91" s="174">
        <v>19953</v>
      </c>
      <c r="J91" s="15">
        <f t="shared" si="19"/>
        <v>555</v>
      </c>
      <c r="K91" s="68">
        <f t="shared" si="20"/>
        <v>48.284999999999997</v>
      </c>
      <c r="L91" s="30">
        <f t="shared" si="21"/>
        <v>3291.1499999999996</v>
      </c>
      <c r="M91" s="15">
        <f t="shared" si="22"/>
        <v>286.33004999999997</v>
      </c>
      <c r="N91" s="15">
        <f t="shared" si="23"/>
        <v>3577.4800499999997</v>
      </c>
      <c r="O91" s="16"/>
      <c r="P91" s="156">
        <f>SUM(N91+O91)</f>
        <v>3577.4800499999997</v>
      </c>
    </row>
    <row r="92" spans="1:17" ht="16.2" thickBot="1" x14ac:dyDescent="0.35">
      <c r="A92" s="258" t="s">
        <v>65</v>
      </c>
      <c r="B92" s="259"/>
      <c r="C92" s="259"/>
      <c r="D92" s="259"/>
      <c r="E92" s="259"/>
      <c r="F92" s="259"/>
      <c r="G92" s="259"/>
      <c r="H92" s="259"/>
      <c r="I92" s="259"/>
      <c r="J92" s="130">
        <f t="shared" ref="J92:O92" si="24">SUM(J75:J91)</f>
        <v>3035</v>
      </c>
      <c r="K92" s="82">
        <f t="shared" si="24"/>
        <v>264.04500000000002</v>
      </c>
      <c r="L92" s="83">
        <f t="shared" si="24"/>
        <v>17997.55</v>
      </c>
      <c r="M92" s="75">
        <f t="shared" si="24"/>
        <v>1565.78685</v>
      </c>
      <c r="N92" s="75">
        <f t="shared" si="24"/>
        <v>19563.336849999996</v>
      </c>
      <c r="O92" s="75">
        <f t="shared" si="24"/>
        <v>5959.2499999999991</v>
      </c>
      <c r="P92" s="75">
        <f>SUM(P75:P91)</f>
        <v>23795.071029999996</v>
      </c>
    </row>
    <row r="93" spans="1:17" ht="21" thickBot="1" x14ac:dyDescent="0.35">
      <c r="A93" s="227" t="s">
        <v>29</v>
      </c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9"/>
    </row>
    <row r="94" spans="1:17" ht="16.2" thickBot="1" x14ac:dyDescent="0.35">
      <c r="A94" s="6">
        <v>78</v>
      </c>
      <c r="B94" s="107"/>
      <c r="C94" s="216" t="s">
        <v>132</v>
      </c>
      <c r="D94" s="217"/>
      <c r="E94" s="217"/>
      <c r="F94" s="218"/>
      <c r="G94" s="149">
        <v>302</v>
      </c>
      <c r="H94" s="14">
        <v>1550</v>
      </c>
      <c r="I94" s="14">
        <v>1550</v>
      </c>
      <c r="J94" s="13">
        <f t="shared" ref="J94:J108" si="25">H94-I94</f>
        <v>0</v>
      </c>
      <c r="K94" s="23">
        <f t="shared" ref="K94:K108" si="26">SUM(J94*8.7/100)</f>
        <v>0</v>
      </c>
      <c r="L94" s="13">
        <f t="shared" ref="L94:L108" si="27">SUM(J94*5.93)</f>
        <v>0</v>
      </c>
      <c r="M94" s="13">
        <f t="shared" ref="M94:M108" si="28">SUM(K94*5.93)</f>
        <v>0</v>
      </c>
      <c r="N94" s="13">
        <f t="shared" ref="N94:N108" si="29">L94+M94</f>
        <v>0</v>
      </c>
      <c r="O94" s="157"/>
      <c r="P94" s="14">
        <f>SUM(N94:O94)</f>
        <v>0</v>
      </c>
    </row>
    <row r="95" spans="1:17" ht="16.2" thickBot="1" x14ac:dyDescent="0.35">
      <c r="A95" s="6">
        <v>79</v>
      </c>
      <c r="B95" s="107"/>
      <c r="C95" s="216" t="s">
        <v>167</v>
      </c>
      <c r="D95" s="217"/>
      <c r="E95" s="217"/>
      <c r="F95" s="218"/>
      <c r="G95" s="149">
        <v>123</v>
      </c>
      <c r="H95" s="14">
        <v>4291</v>
      </c>
      <c r="I95" s="14">
        <v>4155</v>
      </c>
      <c r="J95" s="13">
        <f t="shared" si="25"/>
        <v>136</v>
      </c>
      <c r="K95" s="23">
        <f t="shared" si="26"/>
        <v>11.831999999999999</v>
      </c>
      <c r="L95" s="13">
        <f t="shared" si="27"/>
        <v>806.48</v>
      </c>
      <c r="M95" s="13">
        <f t="shared" si="28"/>
        <v>70.163759999999996</v>
      </c>
      <c r="N95" s="13">
        <f t="shared" si="29"/>
        <v>876.64376000000004</v>
      </c>
      <c r="O95" s="157">
        <v>41.9</v>
      </c>
      <c r="P95" s="14">
        <v>918.54</v>
      </c>
    </row>
    <row r="96" spans="1:17" ht="16.2" thickBot="1" x14ac:dyDescent="0.35">
      <c r="A96" s="6">
        <v>80</v>
      </c>
      <c r="B96" s="107"/>
      <c r="C96" s="216" t="s">
        <v>82</v>
      </c>
      <c r="D96" s="217"/>
      <c r="E96" s="217"/>
      <c r="F96" s="218"/>
      <c r="G96" s="149">
        <v>124</v>
      </c>
      <c r="H96" s="14">
        <v>4265</v>
      </c>
      <c r="I96" s="14">
        <v>4191</v>
      </c>
      <c r="J96" s="13">
        <f t="shared" si="25"/>
        <v>74</v>
      </c>
      <c r="K96" s="23">
        <f t="shared" si="26"/>
        <v>6.4379999999999997</v>
      </c>
      <c r="L96" s="13">
        <f t="shared" si="27"/>
        <v>438.82</v>
      </c>
      <c r="M96" s="13">
        <f t="shared" si="28"/>
        <v>38.177339999999994</v>
      </c>
      <c r="N96" s="13">
        <f t="shared" si="29"/>
        <v>476.99734000000001</v>
      </c>
      <c r="O96" s="157">
        <v>1469.02</v>
      </c>
      <c r="P96" s="14">
        <f>SUM(N96+O96)</f>
        <v>1946.0173399999999</v>
      </c>
    </row>
    <row r="97" spans="1:17" ht="16.2" thickBot="1" x14ac:dyDescent="0.35">
      <c r="A97" s="6">
        <v>81</v>
      </c>
      <c r="B97" s="107"/>
      <c r="C97" s="216" t="s">
        <v>168</v>
      </c>
      <c r="D97" s="217"/>
      <c r="E97" s="217"/>
      <c r="F97" s="218"/>
      <c r="G97" s="149">
        <v>126</v>
      </c>
      <c r="H97" s="14">
        <v>392</v>
      </c>
      <c r="I97" s="14">
        <v>353</v>
      </c>
      <c r="J97" s="13">
        <f t="shared" si="25"/>
        <v>39</v>
      </c>
      <c r="K97" s="23">
        <f t="shared" si="26"/>
        <v>3.3929999999999993</v>
      </c>
      <c r="L97" s="13">
        <f t="shared" si="27"/>
        <v>231.26999999999998</v>
      </c>
      <c r="M97" s="13">
        <f t="shared" si="28"/>
        <v>20.120489999999997</v>
      </c>
      <c r="N97" s="13">
        <f t="shared" si="29"/>
        <v>251.39048999999997</v>
      </c>
      <c r="O97" s="157"/>
      <c r="P97" s="14">
        <v>251.39</v>
      </c>
    </row>
    <row r="98" spans="1:17" ht="16.2" thickBot="1" x14ac:dyDescent="0.35">
      <c r="A98" s="6">
        <v>82</v>
      </c>
      <c r="B98" s="107">
        <v>413.83</v>
      </c>
      <c r="C98" s="216" t="s">
        <v>160</v>
      </c>
      <c r="D98" s="217"/>
      <c r="E98" s="217"/>
      <c r="F98" s="218"/>
      <c r="G98" s="149">
        <v>127</v>
      </c>
      <c r="H98" s="14">
        <v>2286</v>
      </c>
      <c r="I98" s="14">
        <v>2195</v>
      </c>
      <c r="J98" s="13">
        <f t="shared" si="25"/>
        <v>91</v>
      </c>
      <c r="K98" s="23">
        <f t="shared" si="26"/>
        <v>7.9169999999999989</v>
      </c>
      <c r="L98" s="13">
        <f t="shared" si="27"/>
        <v>539.63</v>
      </c>
      <c r="M98" s="13">
        <f t="shared" si="28"/>
        <v>46.94780999999999</v>
      </c>
      <c r="N98" s="13">
        <f t="shared" si="29"/>
        <v>586.57781</v>
      </c>
      <c r="O98" s="157"/>
      <c r="P98" s="14">
        <f>SUM(N98-B98)</f>
        <v>172.74781000000002</v>
      </c>
    </row>
    <row r="99" spans="1:17" ht="16.2" thickBot="1" x14ac:dyDescent="0.35">
      <c r="A99" s="6">
        <v>83</v>
      </c>
      <c r="B99" s="113"/>
      <c r="C99" s="216" t="s">
        <v>164</v>
      </c>
      <c r="D99" s="217"/>
      <c r="E99" s="217"/>
      <c r="F99" s="218"/>
      <c r="G99" s="149">
        <v>129</v>
      </c>
      <c r="H99" s="14">
        <v>57425</v>
      </c>
      <c r="I99" s="14">
        <v>57142</v>
      </c>
      <c r="J99" s="13">
        <f t="shared" si="25"/>
        <v>283</v>
      </c>
      <c r="K99" s="23">
        <f t="shared" si="26"/>
        <v>24.620999999999999</v>
      </c>
      <c r="L99" s="13">
        <f t="shared" si="27"/>
        <v>1678.1899999999998</v>
      </c>
      <c r="M99" s="13">
        <f t="shared" si="28"/>
        <v>146.00252999999998</v>
      </c>
      <c r="N99" s="13">
        <f t="shared" si="29"/>
        <v>1824.1925299999998</v>
      </c>
      <c r="O99" s="157">
        <v>1253.0899999999999</v>
      </c>
      <c r="P99" s="14">
        <f>SUM(N99+O99)</f>
        <v>3077.2825299999995</v>
      </c>
    </row>
    <row r="100" spans="1:17" ht="16.2" thickBot="1" x14ac:dyDescent="0.35">
      <c r="A100" s="6">
        <v>84</v>
      </c>
      <c r="B100" s="113"/>
      <c r="C100" s="216"/>
      <c r="D100" s="217"/>
      <c r="E100" s="172"/>
      <c r="F100" s="173"/>
      <c r="G100" s="171">
        <v>131</v>
      </c>
      <c r="H100" s="14">
        <v>12</v>
      </c>
      <c r="I100" s="14">
        <v>4</v>
      </c>
      <c r="J100" s="13">
        <f t="shared" si="25"/>
        <v>8</v>
      </c>
      <c r="K100" s="23">
        <f t="shared" si="26"/>
        <v>0.69599999999999995</v>
      </c>
      <c r="L100" s="13">
        <f t="shared" si="27"/>
        <v>47.44</v>
      </c>
      <c r="M100" s="13">
        <f t="shared" si="28"/>
        <v>4.1272799999999998</v>
      </c>
      <c r="N100" s="13">
        <f t="shared" si="29"/>
        <v>51.567279999999997</v>
      </c>
      <c r="O100" s="170">
        <v>19.34</v>
      </c>
      <c r="P100" s="14">
        <v>70.91</v>
      </c>
    </row>
    <row r="101" spans="1:17" ht="16.2" thickBot="1" x14ac:dyDescent="0.35">
      <c r="A101" s="6">
        <v>85</v>
      </c>
      <c r="B101" s="107"/>
      <c r="C101" s="216" t="s">
        <v>158</v>
      </c>
      <c r="D101" s="217"/>
      <c r="E101" s="217"/>
      <c r="F101" s="218"/>
      <c r="G101" s="149">
        <v>133</v>
      </c>
      <c r="H101" s="14">
        <v>4083</v>
      </c>
      <c r="I101" s="14">
        <v>4053</v>
      </c>
      <c r="J101" s="13">
        <f t="shared" si="25"/>
        <v>30</v>
      </c>
      <c r="K101" s="23">
        <f t="shared" si="26"/>
        <v>2.61</v>
      </c>
      <c r="L101" s="13">
        <f t="shared" si="27"/>
        <v>177.89999999999998</v>
      </c>
      <c r="M101" s="13">
        <f t="shared" si="28"/>
        <v>15.477299999999998</v>
      </c>
      <c r="N101" s="13">
        <f t="shared" si="29"/>
        <v>193.37729999999996</v>
      </c>
      <c r="O101" s="157"/>
      <c r="P101" s="14">
        <f>SUM(N101+O101)</f>
        <v>193.37729999999996</v>
      </c>
    </row>
    <row r="102" spans="1:17" ht="16.2" thickBot="1" x14ac:dyDescent="0.35">
      <c r="A102" s="6">
        <v>86</v>
      </c>
      <c r="B102" s="107"/>
      <c r="C102" s="216" t="s">
        <v>158</v>
      </c>
      <c r="D102" s="217"/>
      <c r="E102" s="217"/>
      <c r="F102" s="218"/>
      <c r="G102" s="149">
        <v>134</v>
      </c>
      <c r="H102" s="14">
        <v>9294</v>
      </c>
      <c r="I102" s="14">
        <v>9169</v>
      </c>
      <c r="J102" s="13">
        <f>SUM(H102-I102)</f>
        <v>125</v>
      </c>
      <c r="K102" s="23">
        <f t="shared" si="26"/>
        <v>10.875</v>
      </c>
      <c r="L102" s="13">
        <f t="shared" si="27"/>
        <v>741.25</v>
      </c>
      <c r="M102" s="13">
        <f t="shared" si="28"/>
        <v>64.488749999999996</v>
      </c>
      <c r="N102" s="13">
        <f t="shared" si="29"/>
        <v>805.73874999999998</v>
      </c>
      <c r="O102" s="157"/>
      <c r="P102" s="14">
        <f>SUM(N102+O102)</f>
        <v>805.73874999999998</v>
      </c>
    </row>
    <row r="103" spans="1:17" ht="16.2" thickBot="1" x14ac:dyDescent="0.35">
      <c r="A103" s="6">
        <v>87</v>
      </c>
      <c r="B103" s="107"/>
      <c r="C103" s="216" t="s">
        <v>92</v>
      </c>
      <c r="D103" s="217"/>
      <c r="E103" s="217"/>
      <c r="F103" s="218"/>
      <c r="G103" s="149">
        <v>137</v>
      </c>
      <c r="H103" s="14">
        <v>3475</v>
      </c>
      <c r="I103" s="14">
        <v>3386</v>
      </c>
      <c r="J103" s="13">
        <f t="shared" si="25"/>
        <v>89</v>
      </c>
      <c r="K103" s="23">
        <f t="shared" si="26"/>
        <v>7.7429999999999994</v>
      </c>
      <c r="L103" s="13">
        <f t="shared" si="27"/>
        <v>527.77</v>
      </c>
      <c r="M103" s="13">
        <f t="shared" si="28"/>
        <v>45.915989999999994</v>
      </c>
      <c r="N103" s="13">
        <f t="shared" si="29"/>
        <v>573.68598999999995</v>
      </c>
      <c r="O103" s="157"/>
      <c r="P103" s="14">
        <v>573.69000000000005</v>
      </c>
    </row>
    <row r="104" spans="1:17" ht="16.2" thickBot="1" x14ac:dyDescent="0.35">
      <c r="A104" s="6">
        <v>88</v>
      </c>
      <c r="B104" s="107"/>
      <c r="C104" s="216" t="s">
        <v>51</v>
      </c>
      <c r="D104" s="217"/>
      <c r="E104" s="217"/>
      <c r="F104" s="218"/>
      <c r="G104" s="149">
        <v>136</v>
      </c>
      <c r="H104" s="14">
        <v>24</v>
      </c>
      <c r="I104" s="14">
        <v>24</v>
      </c>
      <c r="J104" s="13">
        <f t="shared" si="25"/>
        <v>0</v>
      </c>
      <c r="K104" s="23">
        <f t="shared" si="26"/>
        <v>0</v>
      </c>
      <c r="L104" s="13">
        <f t="shared" si="27"/>
        <v>0</v>
      </c>
      <c r="M104" s="13">
        <f t="shared" si="28"/>
        <v>0</v>
      </c>
      <c r="N104" s="13">
        <f t="shared" si="29"/>
        <v>0</v>
      </c>
      <c r="O104" s="157">
        <v>142.37</v>
      </c>
      <c r="P104" s="14">
        <v>142.37</v>
      </c>
    </row>
    <row r="105" spans="1:17" ht="16.2" thickBot="1" x14ac:dyDescent="0.35">
      <c r="A105" s="6">
        <v>89</v>
      </c>
      <c r="B105" s="107">
        <v>270.17</v>
      </c>
      <c r="C105" s="216" t="s">
        <v>162</v>
      </c>
      <c r="D105" s="217"/>
      <c r="E105" s="217"/>
      <c r="F105" s="218"/>
      <c r="G105" s="149">
        <v>138</v>
      </c>
      <c r="H105" s="14">
        <v>4095</v>
      </c>
      <c r="I105" s="14">
        <v>4031</v>
      </c>
      <c r="J105" s="13">
        <f t="shared" si="25"/>
        <v>64</v>
      </c>
      <c r="K105" s="23">
        <f t="shared" si="26"/>
        <v>5.5679999999999996</v>
      </c>
      <c r="L105" s="13">
        <f t="shared" si="27"/>
        <v>379.52</v>
      </c>
      <c r="M105" s="13">
        <f t="shared" si="28"/>
        <v>33.018239999999999</v>
      </c>
      <c r="N105" s="13">
        <f t="shared" si="29"/>
        <v>412.53823999999997</v>
      </c>
      <c r="O105" s="157"/>
      <c r="P105" s="14">
        <v>142.37</v>
      </c>
      <c r="Q105" s="11"/>
    </row>
    <row r="106" spans="1:17" ht="16.2" thickBot="1" x14ac:dyDescent="0.35">
      <c r="A106" s="6">
        <v>90</v>
      </c>
      <c r="B106" s="113"/>
      <c r="C106" s="216" t="s">
        <v>110</v>
      </c>
      <c r="D106" s="217"/>
      <c r="E106" s="217"/>
      <c r="F106" s="218"/>
      <c r="G106" s="149">
        <v>142</v>
      </c>
      <c r="H106" s="14">
        <v>13022</v>
      </c>
      <c r="I106" s="14">
        <v>12963</v>
      </c>
      <c r="J106" s="13">
        <f t="shared" si="25"/>
        <v>59</v>
      </c>
      <c r="K106" s="23">
        <f t="shared" si="26"/>
        <v>5.1329999999999991</v>
      </c>
      <c r="L106" s="13">
        <f t="shared" si="27"/>
        <v>349.87</v>
      </c>
      <c r="M106" s="13">
        <f t="shared" si="28"/>
        <v>30.438689999999994</v>
      </c>
      <c r="N106" s="13">
        <f t="shared" si="29"/>
        <v>380.30869000000001</v>
      </c>
      <c r="O106" s="157">
        <v>1708.16</v>
      </c>
      <c r="P106" s="14">
        <f>SUM(N106+O106)</f>
        <v>2088.4686900000002</v>
      </c>
    </row>
    <row r="107" spans="1:17" ht="16.2" thickBot="1" x14ac:dyDescent="0.35">
      <c r="A107" s="6">
        <v>91</v>
      </c>
      <c r="B107" s="107"/>
      <c r="C107" s="216" t="s">
        <v>133</v>
      </c>
      <c r="D107" s="217"/>
      <c r="E107" s="217"/>
      <c r="F107" s="218"/>
      <c r="G107" s="149">
        <v>143</v>
      </c>
      <c r="H107" s="14">
        <v>3711</v>
      </c>
      <c r="I107" s="14">
        <v>3603</v>
      </c>
      <c r="J107" s="13">
        <f t="shared" si="25"/>
        <v>108</v>
      </c>
      <c r="K107" s="23">
        <f t="shared" si="26"/>
        <v>9.395999999999999</v>
      </c>
      <c r="L107" s="15">
        <f t="shared" si="27"/>
        <v>640.43999999999994</v>
      </c>
      <c r="M107" s="13">
        <f t="shared" si="28"/>
        <v>55.718279999999993</v>
      </c>
      <c r="N107" s="13">
        <f t="shared" si="29"/>
        <v>696.15827999999988</v>
      </c>
      <c r="O107" s="16">
        <v>343.57</v>
      </c>
      <c r="P107" s="14">
        <f>SUM(N107+O107)</f>
        <v>1039.7282799999998</v>
      </c>
    </row>
    <row r="108" spans="1:17" ht="16.2" thickBot="1" x14ac:dyDescent="0.35">
      <c r="A108" s="10">
        <v>92</v>
      </c>
      <c r="B108" s="108">
        <v>157.91999999999999</v>
      </c>
      <c r="C108" s="236" t="s">
        <v>113</v>
      </c>
      <c r="D108" s="237"/>
      <c r="E108" s="237"/>
      <c r="F108" s="238"/>
      <c r="G108" s="162">
        <v>144</v>
      </c>
      <c r="H108" s="156">
        <v>17760</v>
      </c>
      <c r="I108" s="169">
        <v>17516</v>
      </c>
      <c r="J108" s="15">
        <f t="shared" si="25"/>
        <v>244</v>
      </c>
      <c r="K108" s="24">
        <f t="shared" si="26"/>
        <v>21.227999999999998</v>
      </c>
      <c r="L108" s="31">
        <f t="shared" si="27"/>
        <v>1446.9199999999998</v>
      </c>
      <c r="M108" s="43">
        <f t="shared" si="28"/>
        <v>125.88203999999998</v>
      </c>
      <c r="N108" s="15">
        <f t="shared" si="29"/>
        <v>1572.8020399999998</v>
      </c>
      <c r="O108" s="31"/>
      <c r="P108" s="126">
        <v>1414.88</v>
      </c>
    </row>
    <row r="109" spans="1:17" ht="16.2" thickBot="1" x14ac:dyDescent="0.35">
      <c r="A109" s="258" t="s">
        <v>145</v>
      </c>
      <c r="B109" s="259"/>
      <c r="C109" s="259"/>
      <c r="D109" s="259"/>
      <c r="E109" s="259"/>
      <c r="F109" s="259"/>
      <c r="G109" s="259"/>
      <c r="H109" s="259"/>
      <c r="I109" s="260"/>
      <c r="J109" s="84">
        <f t="shared" ref="J109:P109" si="30">SUM(J94:J108)</f>
        <v>1350</v>
      </c>
      <c r="K109" s="85">
        <f t="shared" si="30"/>
        <v>117.44999999999997</v>
      </c>
      <c r="L109" s="86">
        <f t="shared" si="30"/>
        <v>8005.5</v>
      </c>
      <c r="M109" s="75">
        <f t="shared" si="30"/>
        <v>696.47849999999971</v>
      </c>
      <c r="N109" s="75">
        <f t="shared" si="30"/>
        <v>8701.9784999999993</v>
      </c>
      <c r="O109" s="75">
        <f t="shared" si="30"/>
        <v>4977.45</v>
      </c>
      <c r="P109" s="75">
        <f t="shared" si="30"/>
        <v>12837.510699999999</v>
      </c>
    </row>
    <row r="110" spans="1:17" ht="21" thickBot="1" x14ac:dyDescent="0.35">
      <c r="A110" s="253" t="s">
        <v>146</v>
      </c>
      <c r="B110" s="254"/>
      <c r="C110" s="254"/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5"/>
    </row>
    <row r="111" spans="1:17" ht="16.2" thickBot="1" x14ac:dyDescent="0.35">
      <c r="A111" s="6">
        <v>93</v>
      </c>
      <c r="B111" s="111"/>
      <c r="C111" s="245" t="s">
        <v>117</v>
      </c>
      <c r="D111" s="246"/>
      <c r="E111" s="246"/>
      <c r="F111" s="87"/>
      <c r="G111" s="81">
        <v>146</v>
      </c>
      <c r="H111" s="66">
        <v>300</v>
      </c>
      <c r="I111" s="66">
        <v>293</v>
      </c>
      <c r="J111" s="77">
        <f>H111-I111</f>
        <v>7</v>
      </c>
      <c r="K111" s="88">
        <f t="shared" ref="K111:K127" si="31">SUM(J111*8.7/100)</f>
        <v>0.60899999999999987</v>
      </c>
      <c r="L111" s="89">
        <f t="shared" ref="L111:L127" si="32">SUM(J111*5.93)</f>
        <v>41.51</v>
      </c>
      <c r="M111" s="77">
        <f t="shared" ref="M111:M127" si="33">SUM(K111*5.93)</f>
        <v>3.6113699999999991</v>
      </c>
      <c r="N111" s="77">
        <f>L111+M111</f>
        <v>45.121369999999999</v>
      </c>
      <c r="O111" s="66">
        <v>58.01</v>
      </c>
      <c r="P111" s="66">
        <f>SUM(N111:O111)</f>
        <v>103.13137</v>
      </c>
    </row>
    <row r="112" spans="1:17" ht="16.2" thickBot="1" x14ac:dyDescent="0.35">
      <c r="A112" s="6">
        <v>94</v>
      </c>
      <c r="B112" s="107"/>
      <c r="C112" s="216" t="s">
        <v>113</v>
      </c>
      <c r="D112" s="217"/>
      <c r="E112" s="217"/>
      <c r="F112" s="166"/>
      <c r="G112" s="149">
        <v>149</v>
      </c>
      <c r="H112" s="14">
        <v>4837</v>
      </c>
      <c r="I112" s="14">
        <v>4773</v>
      </c>
      <c r="J112" s="13">
        <f>H112-I112</f>
        <v>64</v>
      </c>
      <c r="K112" s="23">
        <f t="shared" si="31"/>
        <v>5.5679999999999996</v>
      </c>
      <c r="L112" s="13">
        <f t="shared" si="32"/>
        <v>379.52</v>
      </c>
      <c r="M112" s="13">
        <f t="shared" si="33"/>
        <v>33.018239999999999</v>
      </c>
      <c r="N112" s="13">
        <f>L112+M112</f>
        <v>412.53823999999997</v>
      </c>
      <c r="O112" s="157">
        <v>6311.19</v>
      </c>
      <c r="P112" s="14">
        <f>SUM(N112+O112)</f>
        <v>6723.7282399999995</v>
      </c>
    </row>
    <row r="113" spans="1:17" ht="16.2" thickBot="1" x14ac:dyDescent="0.35">
      <c r="A113" s="6">
        <v>95</v>
      </c>
      <c r="B113" s="107">
        <v>110.23</v>
      </c>
      <c r="C113" s="216" t="s">
        <v>56</v>
      </c>
      <c r="D113" s="217"/>
      <c r="E113" s="217"/>
      <c r="F113" s="166"/>
      <c r="G113" s="149">
        <v>150</v>
      </c>
      <c r="H113" s="14">
        <v>145</v>
      </c>
      <c r="I113" s="14">
        <v>138</v>
      </c>
      <c r="J113" s="13">
        <f>SUM(H113-I113)</f>
        <v>7</v>
      </c>
      <c r="K113" s="23">
        <f t="shared" si="31"/>
        <v>0.60899999999999987</v>
      </c>
      <c r="L113" s="13">
        <f t="shared" si="32"/>
        <v>41.51</v>
      </c>
      <c r="M113" s="13">
        <f t="shared" si="33"/>
        <v>3.6113699999999991</v>
      </c>
      <c r="N113" s="13">
        <f>SUM(L113+M113)</f>
        <v>45.121369999999999</v>
      </c>
      <c r="O113" s="157"/>
      <c r="P113" s="14">
        <v>0</v>
      </c>
    </row>
    <row r="114" spans="1:17" ht="16.2" thickBot="1" x14ac:dyDescent="0.35">
      <c r="A114" s="6">
        <v>96</v>
      </c>
      <c r="B114" s="8"/>
      <c r="C114" s="206" t="s">
        <v>48</v>
      </c>
      <c r="D114" s="256"/>
      <c r="E114" s="256"/>
      <c r="F114" s="257"/>
      <c r="G114" s="1">
        <v>151</v>
      </c>
      <c r="H114" s="13">
        <v>29</v>
      </c>
      <c r="I114" s="13">
        <v>14</v>
      </c>
      <c r="J114" s="13">
        <f>H114-I114</f>
        <v>15</v>
      </c>
      <c r="K114" s="23">
        <f t="shared" si="31"/>
        <v>1.3049999999999999</v>
      </c>
      <c r="L114" s="13">
        <f t="shared" si="32"/>
        <v>88.949999999999989</v>
      </c>
      <c r="M114" s="13">
        <f t="shared" si="33"/>
        <v>7.7386499999999989</v>
      </c>
      <c r="N114" s="13">
        <f>L114+M114</f>
        <v>96.688649999999981</v>
      </c>
      <c r="O114" s="175">
        <v>54.9</v>
      </c>
      <c r="P114" s="175">
        <f>SUM(N114:O114)</f>
        <v>151.58864999999997</v>
      </c>
    </row>
    <row r="115" spans="1:17" ht="16.2" thickBot="1" x14ac:dyDescent="0.35">
      <c r="A115" s="6">
        <v>97</v>
      </c>
      <c r="B115" s="107"/>
      <c r="C115" s="216" t="s">
        <v>95</v>
      </c>
      <c r="D115" s="217"/>
      <c r="E115" s="217"/>
      <c r="F115" s="166"/>
      <c r="G115" s="149">
        <v>152</v>
      </c>
      <c r="H115" s="14">
        <v>1156</v>
      </c>
      <c r="I115" s="14">
        <v>1085</v>
      </c>
      <c r="J115" s="13">
        <f>H115-I115</f>
        <v>71</v>
      </c>
      <c r="K115" s="23">
        <f t="shared" si="31"/>
        <v>6.1769999999999996</v>
      </c>
      <c r="L115" s="13">
        <f t="shared" si="32"/>
        <v>421.03</v>
      </c>
      <c r="M115" s="13">
        <f t="shared" si="33"/>
        <v>36.629609999999992</v>
      </c>
      <c r="N115" s="13">
        <f t="shared" ref="N115:N126" si="34">L115+M115</f>
        <v>457.65960999999999</v>
      </c>
      <c r="O115" s="157">
        <v>638.14</v>
      </c>
      <c r="P115" s="14">
        <f>SUM(N115+O115)</f>
        <v>1095.79961</v>
      </c>
    </row>
    <row r="116" spans="1:17" ht="16.2" thickBot="1" x14ac:dyDescent="0.35">
      <c r="A116" s="6">
        <v>98</v>
      </c>
      <c r="B116" s="107">
        <v>536.94000000000005</v>
      </c>
      <c r="C116" s="216" t="s">
        <v>134</v>
      </c>
      <c r="D116" s="217"/>
      <c r="E116" s="217"/>
      <c r="F116" s="166"/>
      <c r="G116" s="149">
        <v>153</v>
      </c>
      <c r="H116" s="14">
        <v>1067</v>
      </c>
      <c r="I116" s="14">
        <v>1025</v>
      </c>
      <c r="J116" s="13">
        <f>H116-I116</f>
        <v>42</v>
      </c>
      <c r="K116" s="23">
        <f t="shared" si="31"/>
        <v>3.6539999999999999</v>
      </c>
      <c r="L116" s="13">
        <f t="shared" si="32"/>
        <v>249.06</v>
      </c>
      <c r="M116" s="13">
        <f t="shared" si="33"/>
        <v>21.668219999999998</v>
      </c>
      <c r="N116" s="13">
        <f t="shared" si="34"/>
        <v>270.72822000000002</v>
      </c>
      <c r="O116" s="157"/>
      <c r="P116" s="14">
        <v>0</v>
      </c>
    </row>
    <row r="117" spans="1:17" ht="16.2" thickBot="1" x14ac:dyDescent="0.35">
      <c r="A117" s="6">
        <v>99</v>
      </c>
      <c r="B117" s="107"/>
      <c r="C117" s="216" t="s">
        <v>86</v>
      </c>
      <c r="D117" s="217"/>
      <c r="E117" s="217"/>
      <c r="F117" s="166"/>
      <c r="G117" s="149">
        <v>155</v>
      </c>
      <c r="H117" s="14">
        <v>1350</v>
      </c>
      <c r="I117" s="14">
        <v>1295</v>
      </c>
      <c r="J117" s="13">
        <f>H117-I117</f>
        <v>55</v>
      </c>
      <c r="K117" s="23">
        <f t="shared" si="31"/>
        <v>4.7849999999999993</v>
      </c>
      <c r="L117" s="13">
        <f t="shared" si="32"/>
        <v>326.14999999999998</v>
      </c>
      <c r="M117" s="13">
        <f t="shared" si="33"/>
        <v>28.375049999999995</v>
      </c>
      <c r="N117" s="13">
        <f t="shared" si="34"/>
        <v>354.52504999999996</v>
      </c>
      <c r="O117" s="157">
        <v>651.03</v>
      </c>
      <c r="P117" s="14">
        <f>SUM(N117+O117)</f>
        <v>1005.5550499999999</v>
      </c>
    </row>
    <row r="118" spans="1:17" ht="16.2" thickBot="1" x14ac:dyDescent="0.35">
      <c r="A118" s="6">
        <v>100</v>
      </c>
      <c r="B118" s="107"/>
      <c r="C118" s="216" t="s">
        <v>158</v>
      </c>
      <c r="D118" s="217"/>
      <c r="E118" s="217"/>
      <c r="F118" s="166"/>
      <c r="G118" s="149">
        <v>156</v>
      </c>
      <c r="H118" s="14">
        <v>14319</v>
      </c>
      <c r="I118" s="14">
        <v>14107</v>
      </c>
      <c r="J118" s="13">
        <f>H118-I118</f>
        <v>212</v>
      </c>
      <c r="K118" s="23">
        <f t="shared" si="31"/>
        <v>18.443999999999999</v>
      </c>
      <c r="L118" s="13">
        <f t="shared" si="32"/>
        <v>1257.1599999999999</v>
      </c>
      <c r="M118" s="13">
        <f t="shared" si="33"/>
        <v>109.37291999999999</v>
      </c>
      <c r="N118" s="41">
        <f t="shared" si="34"/>
        <v>1366.5329199999999</v>
      </c>
      <c r="O118" s="32"/>
      <c r="P118" s="14">
        <v>1366.53</v>
      </c>
    </row>
    <row r="119" spans="1:17" ht="16.2" thickBot="1" x14ac:dyDescent="0.35">
      <c r="A119" s="6">
        <v>101</v>
      </c>
      <c r="B119" s="107"/>
      <c r="C119" s="216" t="s">
        <v>83</v>
      </c>
      <c r="D119" s="217"/>
      <c r="E119" s="217"/>
      <c r="F119" s="166"/>
      <c r="G119" s="149">
        <v>157</v>
      </c>
      <c r="H119" s="14">
        <v>694</v>
      </c>
      <c r="I119" s="14">
        <v>646</v>
      </c>
      <c r="J119" s="13">
        <f>SUM(H119-I119)</f>
        <v>48</v>
      </c>
      <c r="K119" s="23">
        <f t="shared" si="31"/>
        <v>4.1759999999999993</v>
      </c>
      <c r="L119" s="13">
        <f t="shared" si="32"/>
        <v>284.64</v>
      </c>
      <c r="M119" s="13">
        <f t="shared" si="33"/>
        <v>24.763679999999994</v>
      </c>
      <c r="N119" s="41">
        <f t="shared" si="34"/>
        <v>309.40368000000001</v>
      </c>
      <c r="O119" s="32">
        <v>618.80999999999995</v>
      </c>
      <c r="P119" s="14">
        <f>SUM(N119+O119)</f>
        <v>928.21367999999995</v>
      </c>
    </row>
    <row r="120" spans="1:17" ht="16.2" thickBot="1" x14ac:dyDescent="0.35">
      <c r="A120" s="6">
        <v>102</v>
      </c>
      <c r="B120" s="107"/>
      <c r="C120" s="216" t="s">
        <v>158</v>
      </c>
      <c r="D120" s="217"/>
      <c r="E120" s="217"/>
      <c r="F120" s="166"/>
      <c r="G120" s="149">
        <v>158</v>
      </c>
      <c r="H120" s="14">
        <v>2040</v>
      </c>
      <c r="I120" s="14">
        <v>1918</v>
      </c>
      <c r="J120" s="13">
        <f t="shared" ref="J120:J126" si="35">H120-I120</f>
        <v>122</v>
      </c>
      <c r="K120" s="23">
        <f t="shared" si="31"/>
        <v>10.613999999999999</v>
      </c>
      <c r="L120" s="13">
        <f t="shared" si="32"/>
        <v>723.45999999999992</v>
      </c>
      <c r="M120" s="13">
        <f t="shared" si="33"/>
        <v>62.941019999999988</v>
      </c>
      <c r="N120" s="13">
        <f t="shared" si="34"/>
        <v>786.4010199999999</v>
      </c>
      <c r="O120" s="157"/>
      <c r="P120" s="14">
        <f>SUM(N120+O120)</f>
        <v>786.4010199999999</v>
      </c>
    </row>
    <row r="121" spans="1:17" ht="16.2" thickBot="1" x14ac:dyDescent="0.35">
      <c r="A121" s="6">
        <v>103</v>
      </c>
      <c r="B121" s="107"/>
      <c r="C121" s="216" t="s">
        <v>111</v>
      </c>
      <c r="D121" s="217"/>
      <c r="E121" s="217"/>
      <c r="F121" s="166"/>
      <c r="G121" s="149">
        <v>161</v>
      </c>
      <c r="H121" s="14">
        <v>7611</v>
      </c>
      <c r="I121" s="14">
        <v>7558</v>
      </c>
      <c r="J121" s="13">
        <f t="shared" si="35"/>
        <v>53</v>
      </c>
      <c r="K121" s="23">
        <f t="shared" si="31"/>
        <v>4.6109999999999998</v>
      </c>
      <c r="L121" s="13">
        <f t="shared" si="32"/>
        <v>314.28999999999996</v>
      </c>
      <c r="M121" s="13">
        <f t="shared" si="33"/>
        <v>27.343229999999998</v>
      </c>
      <c r="N121" s="13">
        <f t="shared" si="34"/>
        <v>341.63322999999997</v>
      </c>
      <c r="O121" s="157">
        <v>2414.96</v>
      </c>
      <c r="P121" s="14">
        <f>SUM(N121+O121)</f>
        <v>2756.5932299999999</v>
      </c>
    </row>
    <row r="122" spans="1:17" ht="16.2" thickBot="1" x14ac:dyDescent="0.35">
      <c r="A122" s="6">
        <v>104</v>
      </c>
      <c r="B122" s="107">
        <v>760.61</v>
      </c>
      <c r="C122" s="216" t="s">
        <v>160</v>
      </c>
      <c r="D122" s="217"/>
      <c r="E122" s="217"/>
      <c r="F122" s="166"/>
      <c r="G122" s="149">
        <v>162</v>
      </c>
      <c r="H122" s="14">
        <v>6107</v>
      </c>
      <c r="I122" s="14">
        <v>5978</v>
      </c>
      <c r="J122" s="13">
        <f t="shared" si="35"/>
        <v>129</v>
      </c>
      <c r="K122" s="23">
        <f t="shared" si="31"/>
        <v>11.222999999999999</v>
      </c>
      <c r="L122" s="13">
        <f t="shared" si="32"/>
        <v>764.96999999999991</v>
      </c>
      <c r="M122" s="13">
        <f t="shared" si="33"/>
        <v>66.552389999999988</v>
      </c>
      <c r="N122" s="13">
        <f t="shared" si="34"/>
        <v>831.52238999999986</v>
      </c>
      <c r="O122" s="157"/>
      <c r="P122" s="14">
        <f>SUM(N122-B122)</f>
        <v>70.912389999999846</v>
      </c>
    </row>
    <row r="123" spans="1:17" ht="16.2" thickBot="1" x14ac:dyDescent="0.35">
      <c r="A123" s="6">
        <v>105</v>
      </c>
      <c r="B123" s="107">
        <v>58.66</v>
      </c>
      <c r="C123" s="216" t="s">
        <v>135</v>
      </c>
      <c r="D123" s="217"/>
      <c r="E123" s="217"/>
      <c r="F123" s="166"/>
      <c r="G123" s="149">
        <v>163</v>
      </c>
      <c r="H123" s="14">
        <v>17865</v>
      </c>
      <c r="I123" s="14">
        <v>17792</v>
      </c>
      <c r="J123" s="13">
        <f t="shared" si="35"/>
        <v>73</v>
      </c>
      <c r="K123" s="23">
        <f t="shared" si="31"/>
        <v>6.3509999999999991</v>
      </c>
      <c r="L123" s="13">
        <f t="shared" si="32"/>
        <v>432.89</v>
      </c>
      <c r="M123" s="13">
        <f t="shared" si="33"/>
        <v>37.661429999999996</v>
      </c>
      <c r="N123" s="13">
        <f t="shared" si="34"/>
        <v>470.55142999999998</v>
      </c>
      <c r="O123" s="157"/>
      <c r="P123" s="14">
        <v>0</v>
      </c>
      <c r="Q123" s="11"/>
    </row>
    <row r="124" spans="1:17" ht="16.2" thickBot="1" x14ac:dyDescent="0.35">
      <c r="A124" s="6">
        <v>106</v>
      </c>
      <c r="B124" s="107"/>
      <c r="C124" s="216" t="s">
        <v>127</v>
      </c>
      <c r="D124" s="217"/>
      <c r="E124" s="217"/>
      <c r="F124" s="166"/>
      <c r="G124" s="149">
        <v>164</v>
      </c>
      <c r="H124" s="14">
        <v>5299</v>
      </c>
      <c r="I124" s="14">
        <v>5232</v>
      </c>
      <c r="J124" s="13">
        <f t="shared" si="35"/>
        <v>67</v>
      </c>
      <c r="K124" s="23">
        <f t="shared" si="31"/>
        <v>5.8289999999999997</v>
      </c>
      <c r="L124" s="13">
        <f t="shared" si="32"/>
        <v>397.31</v>
      </c>
      <c r="M124" s="13">
        <f t="shared" si="33"/>
        <v>34.56597</v>
      </c>
      <c r="N124" s="13">
        <f t="shared" si="34"/>
        <v>431.87597</v>
      </c>
      <c r="O124" s="157">
        <v>386.75</v>
      </c>
      <c r="P124" s="14">
        <f>SUM(N124+O124)</f>
        <v>818.62597000000005</v>
      </c>
    </row>
    <row r="125" spans="1:17" ht="16.2" thickBot="1" x14ac:dyDescent="0.35">
      <c r="A125" s="6">
        <v>107</v>
      </c>
      <c r="B125" s="107">
        <v>377.09</v>
      </c>
      <c r="C125" s="216" t="s">
        <v>169</v>
      </c>
      <c r="D125" s="217"/>
      <c r="E125" s="217"/>
      <c r="F125" s="166"/>
      <c r="G125" s="149">
        <v>165</v>
      </c>
      <c r="H125" s="14">
        <v>4276</v>
      </c>
      <c r="I125" s="14">
        <v>4174</v>
      </c>
      <c r="J125" s="13">
        <f t="shared" si="35"/>
        <v>102</v>
      </c>
      <c r="K125" s="24">
        <f t="shared" si="31"/>
        <v>8.8740000000000006</v>
      </c>
      <c r="L125" s="15">
        <f t="shared" si="32"/>
        <v>604.86</v>
      </c>
      <c r="M125" s="13">
        <f t="shared" si="33"/>
        <v>52.622819999999997</v>
      </c>
      <c r="N125" s="13">
        <f t="shared" si="34"/>
        <v>657.48282000000006</v>
      </c>
      <c r="O125" s="157"/>
      <c r="P125" s="14">
        <v>0</v>
      </c>
    </row>
    <row r="126" spans="1:17" ht="16.2" thickBot="1" x14ac:dyDescent="0.35">
      <c r="A126" s="10">
        <v>108</v>
      </c>
      <c r="B126" s="108"/>
      <c r="C126" s="248" t="s">
        <v>51</v>
      </c>
      <c r="D126" s="222"/>
      <c r="E126" s="222"/>
      <c r="F126" s="163"/>
      <c r="G126" s="162">
        <v>167</v>
      </c>
      <c r="H126" s="156">
        <v>117</v>
      </c>
      <c r="I126" s="174">
        <v>41</v>
      </c>
      <c r="J126" s="15">
        <f t="shared" si="35"/>
        <v>76</v>
      </c>
      <c r="K126" s="124">
        <f t="shared" si="31"/>
        <v>6.6119999999999992</v>
      </c>
      <c r="L126" s="44">
        <f t="shared" si="32"/>
        <v>450.67999999999995</v>
      </c>
      <c r="M126" s="15">
        <f t="shared" si="33"/>
        <v>39.20915999999999</v>
      </c>
      <c r="N126" s="15">
        <f t="shared" si="34"/>
        <v>489.88915999999995</v>
      </c>
      <c r="O126" s="16">
        <v>257.83999999999997</v>
      </c>
      <c r="P126" s="156">
        <v>747.73</v>
      </c>
    </row>
    <row r="127" spans="1:17" ht="18" thickBot="1" x14ac:dyDescent="0.35">
      <c r="A127" s="141">
        <v>109</v>
      </c>
      <c r="B127" s="151"/>
      <c r="C127" s="249" t="s">
        <v>136</v>
      </c>
      <c r="D127" s="217"/>
      <c r="E127" s="217"/>
      <c r="F127" s="21"/>
      <c r="G127" s="28">
        <v>308</v>
      </c>
      <c r="H127" s="46">
        <v>5756</v>
      </c>
      <c r="I127" s="46">
        <v>5523</v>
      </c>
      <c r="J127" s="42">
        <f>SUM(H127-I127)</f>
        <v>233</v>
      </c>
      <c r="K127" s="49">
        <f t="shared" si="31"/>
        <v>20.271000000000001</v>
      </c>
      <c r="L127" s="47">
        <f t="shared" si="32"/>
        <v>1381.6899999999998</v>
      </c>
      <c r="M127" s="48">
        <f t="shared" si="33"/>
        <v>120.20703</v>
      </c>
      <c r="N127" s="31">
        <f>SUM(L127+M127)</f>
        <v>1501.8970299999999</v>
      </c>
      <c r="O127" s="126">
        <v>515.66999999999996</v>
      </c>
      <c r="P127" s="156">
        <f>SUM(N127+O127)</f>
        <v>2017.5670299999997</v>
      </c>
    </row>
    <row r="128" spans="1:17" ht="16.2" thickBot="1" x14ac:dyDescent="0.35">
      <c r="A128" s="250" t="s">
        <v>62</v>
      </c>
      <c r="B128" s="251"/>
      <c r="C128" s="251"/>
      <c r="D128" s="251"/>
      <c r="E128" s="251"/>
      <c r="F128" s="251"/>
      <c r="G128" s="251"/>
      <c r="H128" s="251"/>
      <c r="I128" s="252"/>
      <c r="J128" s="125">
        <f t="shared" ref="J128:P128" si="36">SUM(J111:J127)</f>
        <v>1376</v>
      </c>
      <c r="K128" s="85">
        <f t="shared" si="36"/>
        <v>119.71199999999997</v>
      </c>
      <c r="L128" s="125">
        <f t="shared" si="36"/>
        <v>8159.68</v>
      </c>
      <c r="M128" s="125">
        <f t="shared" si="36"/>
        <v>709.89215999999999</v>
      </c>
      <c r="N128" s="125">
        <f t="shared" si="36"/>
        <v>8869.5721599999997</v>
      </c>
      <c r="O128" s="75">
        <f t="shared" si="36"/>
        <v>11907.300000000001</v>
      </c>
      <c r="P128" s="75">
        <f t="shared" si="36"/>
        <v>18572.376239999998</v>
      </c>
    </row>
    <row r="129" spans="1:17" ht="21" thickBot="1" x14ac:dyDescent="0.35">
      <c r="A129" s="253" t="s">
        <v>30</v>
      </c>
      <c r="B129" s="254"/>
      <c r="C129" s="254"/>
      <c r="D129" s="254"/>
      <c r="E129" s="254"/>
      <c r="F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5"/>
    </row>
    <row r="130" spans="1:17" ht="16.2" thickBot="1" x14ac:dyDescent="0.35">
      <c r="A130" s="65">
        <v>110</v>
      </c>
      <c r="B130" s="29">
        <v>1487.12</v>
      </c>
      <c r="C130" s="217" t="s">
        <v>161</v>
      </c>
      <c r="D130" s="217"/>
      <c r="E130" s="217"/>
      <c r="F130" s="217"/>
      <c r="G130" s="28">
        <v>170</v>
      </c>
      <c r="H130" s="31">
        <v>15796</v>
      </c>
      <c r="I130" s="31">
        <v>15474</v>
      </c>
      <c r="J130" s="31">
        <f t="shared" ref="J130:J137" si="37">H130-I130</f>
        <v>322</v>
      </c>
      <c r="K130" s="116">
        <f t="shared" ref="K130:K137" si="38">SUM(J130*8.7/100)</f>
        <v>28.013999999999996</v>
      </c>
      <c r="L130" s="31">
        <f t="shared" ref="L130:M137" si="39">SUM(J130*5.93)</f>
        <v>1909.4599999999998</v>
      </c>
      <c r="M130" s="31">
        <f t="shared" si="39"/>
        <v>166.12301999999997</v>
      </c>
      <c r="N130" s="31">
        <f t="shared" ref="N130:N137" si="40">L130+M130</f>
        <v>2075.5830199999996</v>
      </c>
      <c r="O130" s="31"/>
      <c r="P130" s="114">
        <v>0</v>
      </c>
    </row>
    <row r="131" spans="1:17" ht="16.2" thickBot="1" x14ac:dyDescent="0.35">
      <c r="A131" s="2">
        <v>111</v>
      </c>
      <c r="B131" s="8"/>
      <c r="C131" s="216" t="s">
        <v>106</v>
      </c>
      <c r="D131" s="217"/>
      <c r="E131" s="217"/>
      <c r="F131" s="218"/>
      <c r="G131" s="165">
        <v>173</v>
      </c>
      <c r="H131" s="157">
        <v>3873</v>
      </c>
      <c r="I131" s="175">
        <v>3838</v>
      </c>
      <c r="J131" s="13">
        <f t="shared" si="37"/>
        <v>35</v>
      </c>
      <c r="K131" s="23">
        <f t="shared" si="38"/>
        <v>3.0449999999999999</v>
      </c>
      <c r="L131" s="13">
        <f t="shared" si="39"/>
        <v>207.54999999999998</v>
      </c>
      <c r="M131" s="13">
        <f t="shared" si="39"/>
        <v>18.056849999999997</v>
      </c>
      <c r="N131" s="13">
        <f t="shared" si="40"/>
        <v>225.60684999999998</v>
      </c>
      <c r="O131" s="157">
        <v>1443.88</v>
      </c>
      <c r="P131" s="14">
        <f>SUM(N131:O131)</f>
        <v>1669.48685</v>
      </c>
    </row>
    <row r="132" spans="1:17" ht="16.2" thickBot="1" x14ac:dyDescent="0.35">
      <c r="A132" s="2">
        <v>112</v>
      </c>
      <c r="B132" s="8"/>
      <c r="C132" s="216" t="s">
        <v>114</v>
      </c>
      <c r="D132" s="217"/>
      <c r="E132" s="217"/>
      <c r="F132" s="218"/>
      <c r="G132" s="149">
        <v>174</v>
      </c>
      <c r="H132" s="14">
        <v>1813</v>
      </c>
      <c r="I132" s="14">
        <v>1777</v>
      </c>
      <c r="J132" s="13">
        <f t="shared" si="37"/>
        <v>36</v>
      </c>
      <c r="K132" s="23">
        <f t="shared" si="38"/>
        <v>3.1319999999999997</v>
      </c>
      <c r="L132" s="13">
        <f t="shared" si="39"/>
        <v>213.48</v>
      </c>
      <c r="M132" s="13">
        <f t="shared" si="39"/>
        <v>18.572759999999999</v>
      </c>
      <c r="N132" s="13">
        <f t="shared" si="40"/>
        <v>232.05275999999998</v>
      </c>
      <c r="O132" s="157">
        <v>702.61</v>
      </c>
      <c r="P132" s="14">
        <f>SUM(N132+O132)</f>
        <v>934.66275999999993</v>
      </c>
    </row>
    <row r="133" spans="1:17" ht="16.2" thickBot="1" x14ac:dyDescent="0.35">
      <c r="A133" s="2">
        <v>113</v>
      </c>
      <c r="B133" s="8"/>
      <c r="C133" s="216" t="s">
        <v>96</v>
      </c>
      <c r="D133" s="217"/>
      <c r="E133" s="217"/>
      <c r="F133" s="218"/>
      <c r="G133" s="149">
        <v>181</v>
      </c>
      <c r="H133" s="14">
        <v>1884</v>
      </c>
      <c r="I133" s="14">
        <v>1827</v>
      </c>
      <c r="J133" s="13">
        <f t="shared" si="37"/>
        <v>57</v>
      </c>
      <c r="K133" s="23">
        <f t="shared" si="38"/>
        <v>4.9589999999999996</v>
      </c>
      <c r="L133" s="13">
        <f t="shared" si="39"/>
        <v>338.01</v>
      </c>
      <c r="M133" s="13">
        <f t="shared" si="39"/>
        <v>29.406869999999998</v>
      </c>
      <c r="N133" s="13">
        <f t="shared" si="40"/>
        <v>367.41687000000002</v>
      </c>
      <c r="O133" s="157">
        <v>831.52</v>
      </c>
      <c r="P133" s="14">
        <f>SUM(N133+O133)</f>
        <v>1198.93687</v>
      </c>
    </row>
    <row r="134" spans="1:17" ht="16.2" thickBot="1" x14ac:dyDescent="0.35">
      <c r="A134" s="2">
        <v>114</v>
      </c>
      <c r="B134" s="8">
        <v>1015.23</v>
      </c>
      <c r="C134" s="216" t="s">
        <v>137</v>
      </c>
      <c r="D134" s="217"/>
      <c r="E134" s="217"/>
      <c r="F134" s="218"/>
      <c r="G134" s="149">
        <v>186</v>
      </c>
      <c r="H134" s="14">
        <v>20127</v>
      </c>
      <c r="I134" s="14">
        <v>19900</v>
      </c>
      <c r="J134" s="13">
        <f t="shared" si="37"/>
        <v>227</v>
      </c>
      <c r="K134" s="23">
        <f t="shared" si="38"/>
        <v>19.748999999999999</v>
      </c>
      <c r="L134" s="15">
        <f t="shared" si="39"/>
        <v>1346.11</v>
      </c>
      <c r="M134" s="13">
        <f t="shared" si="39"/>
        <v>117.11156999999999</v>
      </c>
      <c r="N134" s="13">
        <f t="shared" si="40"/>
        <v>1463.2215699999999</v>
      </c>
      <c r="O134" s="157"/>
      <c r="P134" s="14">
        <v>447.99</v>
      </c>
      <c r="Q134" s="11"/>
    </row>
    <row r="135" spans="1:17" ht="16.2" thickBot="1" x14ac:dyDescent="0.35">
      <c r="A135" s="2">
        <v>115</v>
      </c>
      <c r="B135" s="8"/>
      <c r="C135" s="216" t="s">
        <v>71</v>
      </c>
      <c r="D135" s="217"/>
      <c r="E135" s="217"/>
      <c r="F135" s="218"/>
      <c r="G135" s="149">
        <v>189</v>
      </c>
      <c r="H135" s="14">
        <v>2412</v>
      </c>
      <c r="I135" s="14">
        <v>2393</v>
      </c>
      <c r="J135" s="13">
        <f t="shared" si="37"/>
        <v>19</v>
      </c>
      <c r="K135" s="23">
        <f t="shared" si="38"/>
        <v>1.6529999999999998</v>
      </c>
      <c r="L135" s="31">
        <f t="shared" si="39"/>
        <v>112.66999999999999</v>
      </c>
      <c r="M135" s="30">
        <f t="shared" si="39"/>
        <v>9.8022899999999975</v>
      </c>
      <c r="N135" s="13">
        <f t="shared" si="40"/>
        <v>122.47228999999999</v>
      </c>
      <c r="O135" s="157">
        <v>1489.65</v>
      </c>
      <c r="P135" s="14">
        <f>SUM(N135+O135)</f>
        <v>1612.12229</v>
      </c>
    </row>
    <row r="136" spans="1:17" ht="16.2" thickBot="1" x14ac:dyDescent="0.35">
      <c r="A136" s="2">
        <v>116</v>
      </c>
      <c r="B136" s="8"/>
      <c r="C136" s="216" t="s">
        <v>164</v>
      </c>
      <c r="D136" s="217"/>
      <c r="E136" s="217"/>
      <c r="F136" s="218"/>
      <c r="G136" s="149">
        <v>196</v>
      </c>
      <c r="H136" s="14">
        <v>12510</v>
      </c>
      <c r="I136" s="14">
        <v>12353</v>
      </c>
      <c r="J136" s="13">
        <f t="shared" si="37"/>
        <v>157</v>
      </c>
      <c r="K136" s="23">
        <f t="shared" si="38"/>
        <v>13.658999999999999</v>
      </c>
      <c r="L136" s="45">
        <f t="shared" si="39"/>
        <v>931.01</v>
      </c>
      <c r="M136" s="13">
        <f t="shared" si="39"/>
        <v>80.997869999999992</v>
      </c>
      <c r="N136" s="13">
        <f t="shared" si="40"/>
        <v>1012.00787</v>
      </c>
      <c r="O136" s="157">
        <v>1.93</v>
      </c>
      <c r="P136" s="14">
        <f>SUM(N136+O136)</f>
        <v>1013.93787</v>
      </c>
    </row>
    <row r="137" spans="1:17" ht="16.2" thickBot="1" x14ac:dyDescent="0.35">
      <c r="A137" s="12">
        <v>117</v>
      </c>
      <c r="B137" s="109"/>
      <c r="C137" s="236" t="s">
        <v>86</v>
      </c>
      <c r="D137" s="237"/>
      <c r="E137" s="237"/>
      <c r="F137" s="238"/>
      <c r="G137" s="162">
        <v>197</v>
      </c>
      <c r="H137" s="156">
        <v>2300</v>
      </c>
      <c r="I137" s="174">
        <v>2300</v>
      </c>
      <c r="J137" s="15">
        <f t="shared" si="37"/>
        <v>0</v>
      </c>
      <c r="K137" s="23">
        <f t="shared" si="38"/>
        <v>0</v>
      </c>
      <c r="L137" s="13">
        <f t="shared" si="39"/>
        <v>0</v>
      </c>
      <c r="M137" s="15">
        <f t="shared" si="39"/>
        <v>0</v>
      </c>
      <c r="N137" s="15">
        <f t="shared" si="40"/>
        <v>0</v>
      </c>
      <c r="O137" s="16"/>
      <c r="P137" s="156">
        <v>0</v>
      </c>
    </row>
    <row r="138" spans="1:17" ht="16.2" thickBot="1" x14ac:dyDescent="0.35">
      <c r="A138" s="239"/>
      <c r="B138" s="240"/>
      <c r="C138" s="240"/>
      <c r="D138" s="240"/>
      <c r="E138" s="240"/>
      <c r="F138" s="240"/>
      <c r="G138" s="240"/>
      <c r="H138" s="240"/>
      <c r="I138" s="241"/>
      <c r="J138" s="70">
        <f t="shared" ref="J138:P138" si="41">SUM(J130:J137)</f>
        <v>853</v>
      </c>
      <c r="K138" s="78">
        <f t="shared" si="41"/>
        <v>74.210999999999984</v>
      </c>
      <c r="L138" s="72">
        <f t="shared" si="41"/>
        <v>5058.29</v>
      </c>
      <c r="M138" s="70">
        <f t="shared" si="41"/>
        <v>440.0712299999999</v>
      </c>
      <c r="N138" s="70">
        <f t="shared" si="41"/>
        <v>5498.3612299999995</v>
      </c>
      <c r="O138" s="70">
        <f t="shared" si="41"/>
        <v>4469.59</v>
      </c>
      <c r="P138" s="70">
        <f t="shared" si="41"/>
        <v>6877.1366399999997</v>
      </c>
    </row>
    <row r="139" spans="1:17" ht="20.399999999999999" x14ac:dyDescent="0.3">
      <c r="A139" s="242" t="s">
        <v>31</v>
      </c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4"/>
    </row>
    <row r="140" spans="1:17" ht="16.2" thickBot="1" x14ac:dyDescent="0.35">
      <c r="A140" s="90">
        <v>118</v>
      </c>
      <c r="B140" s="133"/>
      <c r="C140" s="245" t="s">
        <v>158</v>
      </c>
      <c r="D140" s="246"/>
      <c r="E140" s="246"/>
      <c r="F140" s="247"/>
      <c r="G140" s="91">
        <v>199</v>
      </c>
      <c r="H140" s="66">
        <v>10865</v>
      </c>
      <c r="I140" s="66">
        <v>10645</v>
      </c>
      <c r="J140" s="77">
        <f t="shared" ref="J140:J151" si="42">H140-I140</f>
        <v>220</v>
      </c>
      <c r="K140" s="54">
        <f t="shared" ref="K140:K164" si="43">SUM(J140*8.7/100)</f>
        <v>19.139999999999997</v>
      </c>
      <c r="L140" s="77">
        <f t="shared" ref="L140:L164" si="44">SUM(J140*5.93)</f>
        <v>1304.5999999999999</v>
      </c>
      <c r="M140" s="77">
        <f t="shared" ref="M140" si="45">SUM(K140*5.73)</f>
        <v>109.67219999999999</v>
      </c>
      <c r="N140" s="77">
        <f t="shared" ref="N140:N148" si="46">L140+M140</f>
        <v>1414.2721999999999</v>
      </c>
      <c r="O140" s="66">
        <v>68</v>
      </c>
      <c r="P140" s="66">
        <v>1418.1</v>
      </c>
    </row>
    <row r="141" spans="1:17" ht="16.2" thickBot="1" x14ac:dyDescent="0.35">
      <c r="A141" s="50">
        <v>119</v>
      </c>
      <c r="B141" s="63"/>
      <c r="C141" s="217" t="s">
        <v>73</v>
      </c>
      <c r="D141" s="217"/>
      <c r="E141" s="217"/>
      <c r="F141" s="218"/>
      <c r="G141" s="61">
        <v>200</v>
      </c>
      <c r="H141" s="14">
        <v>2501</v>
      </c>
      <c r="I141" s="14">
        <v>2449</v>
      </c>
      <c r="J141" s="13">
        <f t="shared" si="42"/>
        <v>52</v>
      </c>
      <c r="K141" s="23">
        <f t="shared" si="43"/>
        <v>4.524</v>
      </c>
      <c r="L141" s="15">
        <f t="shared" si="44"/>
        <v>308.36</v>
      </c>
      <c r="M141" s="13">
        <f t="shared" ref="M141:M164" si="47">SUM(K141*5.93)</f>
        <v>26.82732</v>
      </c>
      <c r="N141" s="13">
        <f t="shared" si="46"/>
        <v>335.18732</v>
      </c>
      <c r="O141" s="157">
        <v>315.85000000000002</v>
      </c>
      <c r="P141" s="14">
        <v>651.04</v>
      </c>
    </row>
    <row r="142" spans="1:17" ht="16.2" thickBot="1" x14ac:dyDescent="0.35">
      <c r="A142" s="50">
        <v>120</v>
      </c>
      <c r="B142" s="22">
        <v>104.43</v>
      </c>
      <c r="C142" s="216" t="s">
        <v>138</v>
      </c>
      <c r="D142" s="217"/>
      <c r="E142" s="217"/>
      <c r="F142" s="218"/>
      <c r="G142" s="61">
        <v>201</v>
      </c>
      <c r="H142" s="14">
        <v>2001</v>
      </c>
      <c r="I142" s="14">
        <v>1956</v>
      </c>
      <c r="J142" s="13">
        <f t="shared" si="42"/>
        <v>45</v>
      </c>
      <c r="K142" s="23">
        <f t="shared" si="43"/>
        <v>3.9149999999999996</v>
      </c>
      <c r="L142" s="31">
        <f t="shared" si="44"/>
        <v>266.84999999999997</v>
      </c>
      <c r="M142" s="30">
        <f t="shared" si="47"/>
        <v>23.215949999999996</v>
      </c>
      <c r="N142" s="13">
        <f t="shared" si="46"/>
        <v>290.06594999999999</v>
      </c>
      <c r="O142" s="157"/>
      <c r="P142" s="14">
        <v>185.64</v>
      </c>
    </row>
    <row r="143" spans="1:17" ht="16.2" thickBot="1" x14ac:dyDescent="0.35">
      <c r="A143" s="50">
        <v>121</v>
      </c>
      <c r="B143" s="22"/>
      <c r="C143" s="216" t="s">
        <v>139</v>
      </c>
      <c r="D143" s="217"/>
      <c r="E143" s="217"/>
      <c r="F143" s="218"/>
      <c r="G143" s="61">
        <v>202</v>
      </c>
      <c r="H143" s="14">
        <v>7530</v>
      </c>
      <c r="I143" s="14">
        <v>7252</v>
      </c>
      <c r="J143" s="13">
        <f t="shared" si="42"/>
        <v>278</v>
      </c>
      <c r="K143" s="24">
        <f t="shared" si="43"/>
        <v>24.186</v>
      </c>
      <c r="L143" s="129">
        <f t="shared" si="44"/>
        <v>1648.54</v>
      </c>
      <c r="M143" s="13">
        <f t="shared" si="47"/>
        <v>143.42298</v>
      </c>
      <c r="N143" s="13">
        <f t="shared" si="46"/>
        <v>1791.96298</v>
      </c>
      <c r="O143" s="157">
        <v>246.88</v>
      </c>
      <c r="P143" s="14">
        <v>2038.84</v>
      </c>
    </row>
    <row r="144" spans="1:17" ht="16.2" thickBot="1" x14ac:dyDescent="0.35">
      <c r="A144" s="50">
        <v>122</v>
      </c>
      <c r="B144" s="22"/>
      <c r="C144" s="216" t="s">
        <v>81</v>
      </c>
      <c r="D144" s="217"/>
      <c r="E144" s="217"/>
      <c r="F144" s="218"/>
      <c r="G144" s="61">
        <v>203</v>
      </c>
      <c r="H144" s="14">
        <v>4095</v>
      </c>
      <c r="I144" s="14">
        <v>4094</v>
      </c>
      <c r="J144" s="15">
        <f t="shared" si="42"/>
        <v>1</v>
      </c>
      <c r="K144" s="68">
        <f t="shared" si="43"/>
        <v>8.6999999999999994E-2</v>
      </c>
      <c r="L144" s="117">
        <f t="shared" si="44"/>
        <v>5.93</v>
      </c>
      <c r="M144" s="13">
        <f t="shared" si="47"/>
        <v>0.51590999999999998</v>
      </c>
      <c r="N144" s="13">
        <f t="shared" si="46"/>
        <v>6.4459099999999996</v>
      </c>
      <c r="O144" s="157">
        <v>1018.45</v>
      </c>
      <c r="P144" s="14">
        <f>SUM(N144+O144)</f>
        <v>1024.89591</v>
      </c>
    </row>
    <row r="145" spans="1:16" ht="16.2" thickBot="1" x14ac:dyDescent="0.35">
      <c r="A145" s="50">
        <v>123</v>
      </c>
      <c r="B145" s="153"/>
      <c r="C145" s="216" t="s">
        <v>94</v>
      </c>
      <c r="D145" s="217"/>
      <c r="E145" s="217"/>
      <c r="F145" s="218"/>
      <c r="G145" s="61">
        <v>204</v>
      </c>
      <c r="H145" s="14">
        <v>602</v>
      </c>
      <c r="I145" s="14">
        <v>561</v>
      </c>
      <c r="J145" s="31">
        <f t="shared" si="42"/>
        <v>41</v>
      </c>
      <c r="K145" s="132">
        <f t="shared" si="43"/>
        <v>3.5669999999999997</v>
      </c>
      <c r="L145" s="13">
        <f t="shared" si="44"/>
        <v>243.13</v>
      </c>
      <c r="M145" s="13">
        <f t="shared" si="47"/>
        <v>21.152309999999996</v>
      </c>
      <c r="N145" s="13">
        <f t="shared" si="46"/>
        <v>264.28231</v>
      </c>
      <c r="O145" s="157">
        <v>452.51</v>
      </c>
      <c r="P145" s="14">
        <f>SUM(N145+O145)</f>
        <v>716.79231000000004</v>
      </c>
    </row>
    <row r="146" spans="1:16" ht="16.2" thickBot="1" x14ac:dyDescent="0.35">
      <c r="A146" s="50">
        <v>124</v>
      </c>
      <c r="B146" s="22"/>
      <c r="C146" s="216" t="s">
        <v>57</v>
      </c>
      <c r="D146" s="217"/>
      <c r="E146" s="217"/>
      <c r="F146" s="218"/>
      <c r="G146" s="61">
        <v>206</v>
      </c>
      <c r="H146" s="14">
        <v>720</v>
      </c>
      <c r="I146" s="14">
        <v>720</v>
      </c>
      <c r="J146" s="31">
        <f t="shared" si="42"/>
        <v>0</v>
      </c>
      <c r="K146" s="131">
        <f t="shared" si="43"/>
        <v>0</v>
      </c>
      <c r="L146" s="13">
        <f t="shared" si="44"/>
        <v>0</v>
      </c>
      <c r="M146" s="13">
        <f t="shared" si="47"/>
        <v>0</v>
      </c>
      <c r="N146" s="13">
        <f t="shared" si="46"/>
        <v>0</v>
      </c>
      <c r="O146" s="157"/>
      <c r="P146" s="14">
        <v>0</v>
      </c>
    </row>
    <row r="147" spans="1:16" ht="16.2" thickBot="1" x14ac:dyDescent="0.35">
      <c r="A147" s="50">
        <v>125</v>
      </c>
      <c r="B147" s="13">
        <v>161.15</v>
      </c>
      <c r="C147" s="216" t="s">
        <v>170</v>
      </c>
      <c r="D147" s="217"/>
      <c r="E147" s="217"/>
      <c r="F147" s="218"/>
      <c r="G147" s="61">
        <v>208</v>
      </c>
      <c r="H147" s="14">
        <v>3134</v>
      </c>
      <c r="I147" s="14">
        <v>3072</v>
      </c>
      <c r="J147" s="13">
        <f t="shared" si="42"/>
        <v>62</v>
      </c>
      <c r="K147" s="23">
        <f t="shared" si="43"/>
        <v>5.3940000000000001</v>
      </c>
      <c r="L147" s="13">
        <f t="shared" si="44"/>
        <v>367.65999999999997</v>
      </c>
      <c r="M147" s="13">
        <f t="shared" si="47"/>
        <v>31.986419999999999</v>
      </c>
      <c r="N147" s="13">
        <f t="shared" si="46"/>
        <v>399.64641999999998</v>
      </c>
      <c r="O147" s="157"/>
      <c r="P147" s="14">
        <v>0</v>
      </c>
    </row>
    <row r="148" spans="1:16" ht="16.2" thickBot="1" x14ac:dyDescent="0.35">
      <c r="A148" s="50">
        <v>126</v>
      </c>
      <c r="B148" s="13">
        <v>477</v>
      </c>
      <c r="C148" s="216" t="s">
        <v>140</v>
      </c>
      <c r="D148" s="217"/>
      <c r="E148" s="217"/>
      <c r="F148" s="218"/>
      <c r="G148" s="61">
        <v>209</v>
      </c>
      <c r="H148" s="14">
        <v>2539</v>
      </c>
      <c r="I148" s="14">
        <v>2528</v>
      </c>
      <c r="J148" s="13">
        <f t="shared" si="42"/>
        <v>11</v>
      </c>
      <c r="K148" s="23">
        <f t="shared" si="43"/>
        <v>0.95699999999999985</v>
      </c>
      <c r="L148" s="13">
        <f t="shared" si="44"/>
        <v>65.22999999999999</v>
      </c>
      <c r="M148" s="13">
        <f t="shared" si="47"/>
        <v>5.6750099999999986</v>
      </c>
      <c r="N148" s="13">
        <f t="shared" si="46"/>
        <v>70.90500999999999</v>
      </c>
      <c r="O148" s="157"/>
      <c r="P148" s="14">
        <v>0</v>
      </c>
    </row>
    <row r="149" spans="1:16" ht="16.2" thickBot="1" x14ac:dyDescent="0.35">
      <c r="A149" s="50">
        <v>127</v>
      </c>
      <c r="B149" s="177"/>
      <c r="C149" s="216" t="s">
        <v>161</v>
      </c>
      <c r="D149" s="217"/>
      <c r="E149" s="217"/>
      <c r="F149" s="218"/>
      <c r="G149" s="61">
        <v>211</v>
      </c>
      <c r="H149" s="14">
        <v>3422</v>
      </c>
      <c r="I149" s="14">
        <v>3338</v>
      </c>
      <c r="J149" s="13">
        <f t="shared" si="42"/>
        <v>84</v>
      </c>
      <c r="K149" s="23">
        <f t="shared" si="43"/>
        <v>7.3079999999999998</v>
      </c>
      <c r="L149" s="13">
        <f t="shared" si="44"/>
        <v>498.12</v>
      </c>
      <c r="M149" s="13">
        <f t="shared" si="47"/>
        <v>43.336439999999996</v>
      </c>
      <c r="N149" s="13">
        <f>SUM(L149+M149)</f>
        <v>541.45644000000004</v>
      </c>
      <c r="O149" s="157"/>
      <c r="P149" s="14">
        <v>541.46</v>
      </c>
    </row>
    <row r="150" spans="1:16" ht="16.2" thickBot="1" x14ac:dyDescent="0.35">
      <c r="A150" s="50">
        <v>128</v>
      </c>
      <c r="B150" s="22">
        <v>1715.91</v>
      </c>
      <c r="C150" s="216" t="s">
        <v>171</v>
      </c>
      <c r="D150" s="217"/>
      <c r="E150" s="217"/>
      <c r="F150" s="218"/>
      <c r="G150" s="61">
        <v>212</v>
      </c>
      <c r="H150" s="14">
        <v>12122</v>
      </c>
      <c r="I150" s="14">
        <v>11764</v>
      </c>
      <c r="J150" s="13">
        <f t="shared" si="42"/>
        <v>358</v>
      </c>
      <c r="K150" s="23">
        <f t="shared" si="43"/>
        <v>31.146000000000001</v>
      </c>
      <c r="L150" s="13">
        <f t="shared" si="44"/>
        <v>2122.94</v>
      </c>
      <c r="M150" s="13">
        <f t="shared" si="47"/>
        <v>184.69577999999998</v>
      </c>
      <c r="N150" s="13">
        <f>L150+M150</f>
        <v>2307.6357800000001</v>
      </c>
      <c r="O150" s="157"/>
      <c r="P150" s="14">
        <f>SUM(N150-B150)</f>
        <v>591.72577999999999</v>
      </c>
    </row>
    <row r="151" spans="1:16" ht="16.2" thickBot="1" x14ac:dyDescent="0.35">
      <c r="A151" s="50">
        <v>129</v>
      </c>
      <c r="B151" s="22">
        <v>1660.02</v>
      </c>
      <c r="C151" s="216" t="s">
        <v>141</v>
      </c>
      <c r="D151" s="217"/>
      <c r="E151" s="217"/>
      <c r="F151" s="218"/>
      <c r="G151" s="61">
        <v>213</v>
      </c>
      <c r="H151" s="14">
        <v>2717</v>
      </c>
      <c r="I151" s="14">
        <v>2717</v>
      </c>
      <c r="J151" s="13">
        <f t="shared" si="42"/>
        <v>0</v>
      </c>
      <c r="K151" s="23">
        <f t="shared" si="43"/>
        <v>0</v>
      </c>
      <c r="L151" s="13">
        <f t="shared" si="44"/>
        <v>0</v>
      </c>
      <c r="M151" s="13">
        <f t="shared" si="47"/>
        <v>0</v>
      </c>
      <c r="N151" s="13">
        <f>L151+M151</f>
        <v>0</v>
      </c>
      <c r="O151" s="157"/>
      <c r="P151" s="14">
        <v>0</v>
      </c>
    </row>
    <row r="152" spans="1:16" ht="16.2" thickBot="1" x14ac:dyDescent="0.35">
      <c r="A152" s="50">
        <v>130</v>
      </c>
      <c r="B152" s="22">
        <v>322.31</v>
      </c>
      <c r="C152" s="216" t="s">
        <v>87</v>
      </c>
      <c r="D152" s="217"/>
      <c r="E152" s="217"/>
      <c r="F152" s="218"/>
      <c r="G152" s="61">
        <v>216</v>
      </c>
      <c r="H152" s="14">
        <v>1976</v>
      </c>
      <c r="I152" s="14">
        <v>1910</v>
      </c>
      <c r="J152" s="13">
        <f>SUM(H152-I152)</f>
        <v>66</v>
      </c>
      <c r="K152" s="23">
        <f t="shared" si="43"/>
        <v>5.7419999999999991</v>
      </c>
      <c r="L152" s="15">
        <f t="shared" si="44"/>
        <v>391.38</v>
      </c>
      <c r="M152" s="13">
        <f t="shared" si="47"/>
        <v>34.050059999999995</v>
      </c>
      <c r="N152" s="13">
        <f>L152+M152</f>
        <v>425.43005999999997</v>
      </c>
      <c r="O152" s="157"/>
      <c r="P152" s="14">
        <f>SUM(N152-B152+O152)</f>
        <v>103.12005999999997</v>
      </c>
    </row>
    <row r="153" spans="1:16" ht="16.2" thickBot="1" x14ac:dyDescent="0.35">
      <c r="A153" s="50">
        <v>131</v>
      </c>
      <c r="B153" s="13">
        <v>112.16</v>
      </c>
      <c r="C153" s="216" t="s">
        <v>134</v>
      </c>
      <c r="D153" s="217"/>
      <c r="E153" s="217"/>
      <c r="F153" s="218"/>
      <c r="G153" s="61">
        <v>218</v>
      </c>
      <c r="H153" s="14">
        <v>7091</v>
      </c>
      <c r="I153" s="14">
        <v>6952</v>
      </c>
      <c r="J153" s="13">
        <f t="shared" ref="J153:J160" si="48">H153-I153</f>
        <v>139</v>
      </c>
      <c r="K153" s="23">
        <f t="shared" si="43"/>
        <v>12.093</v>
      </c>
      <c r="L153" s="31">
        <f t="shared" si="44"/>
        <v>824.27</v>
      </c>
      <c r="M153" s="30">
        <f t="shared" si="47"/>
        <v>71.711489999999998</v>
      </c>
      <c r="N153" s="13">
        <f>SUM(L153+M153)</f>
        <v>895.98149000000001</v>
      </c>
      <c r="O153" s="157"/>
      <c r="P153" s="14">
        <v>0</v>
      </c>
    </row>
    <row r="154" spans="1:16" ht="16.2" thickBot="1" x14ac:dyDescent="0.35">
      <c r="A154" s="50">
        <v>132</v>
      </c>
      <c r="B154" s="13"/>
      <c r="C154" s="216" t="s">
        <v>161</v>
      </c>
      <c r="D154" s="217"/>
      <c r="E154" s="217"/>
      <c r="F154" s="218"/>
      <c r="G154" s="61">
        <v>220</v>
      </c>
      <c r="H154" s="14">
        <v>2671</v>
      </c>
      <c r="I154" s="14">
        <v>2629</v>
      </c>
      <c r="J154" s="13">
        <f t="shared" si="48"/>
        <v>42</v>
      </c>
      <c r="K154" s="24">
        <f t="shared" si="43"/>
        <v>3.6539999999999999</v>
      </c>
      <c r="L154" s="45">
        <f t="shared" si="44"/>
        <v>249.06</v>
      </c>
      <c r="M154" s="13">
        <f t="shared" si="47"/>
        <v>21.668219999999998</v>
      </c>
      <c r="N154" s="13">
        <f t="shared" ref="N154:N164" si="49">L154+M154</f>
        <v>270.72822000000002</v>
      </c>
      <c r="O154" s="157"/>
      <c r="P154" s="14">
        <f>SUM(N154+O154)</f>
        <v>270.72822000000002</v>
      </c>
    </row>
    <row r="155" spans="1:16" ht="16.2" thickBot="1" x14ac:dyDescent="0.35">
      <c r="A155" s="50">
        <v>133</v>
      </c>
      <c r="B155" s="22"/>
      <c r="C155" s="216" t="s">
        <v>107</v>
      </c>
      <c r="D155" s="217"/>
      <c r="E155" s="217"/>
      <c r="F155" s="218"/>
      <c r="G155" s="61">
        <v>222</v>
      </c>
      <c r="H155" s="14">
        <v>4890</v>
      </c>
      <c r="I155" s="14">
        <v>4704</v>
      </c>
      <c r="J155" s="13">
        <f t="shared" si="48"/>
        <v>186</v>
      </c>
      <c r="K155" s="55">
        <f t="shared" si="43"/>
        <v>16.181999999999999</v>
      </c>
      <c r="L155" s="42">
        <f t="shared" si="44"/>
        <v>1102.98</v>
      </c>
      <c r="M155" s="13">
        <f t="shared" si="47"/>
        <v>95.959259999999986</v>
      </c>
      <c r="N155" s="13">
        <f t="shared" si="49"/>
        <v>1198.9392600000001</v>
      </c>
      <c r="O155" s="157">
        <v>2535.8200000000002</v>
      </c>
      <c r="P155" s="14">
        <f>SUM(N155+O155)</f>
        <v>3734.7592600000003</v>
      </c>
    </row>
    <row r="156" spans="1:16" ht="16.2" thickBot="1" x14ac:dyDescent="0.35">
      <c r="A156" s="50">
        <v>134</v>
      </c>
      <c r="B156" s="22"/>
      <c r="C156" s="216" t="s">
        <v>170</v>
      </c>
      <c r="D156" s="217"/>
      <c r="E156" s="217"/>
      <c r="F156" s="218"/>
      <c r="G156" s="61">
        <v>223</v>
      </c>
      <c r="H156" s="14">
        <v>1793</v>
      </c>
      <c r="I156" s="14">
        <v>1674</v>
      </c>
      <c r="J156" s="13">
        <f t="shared" si="48"/>
        <v>119</v>
      </c>
      <c r="K156" s="56">
        <f t="shared" si="43"/>
        <v>10.353</v>
      </c>
      <c r="L156" s="13">
        <f t="shared" si="44"/>
        <v>705.67</v>
      </c>
      <c r="M156" s="13">
        <f t="shared" si="47"/>
        <v>61.393289999999993</v>
      </c>
      <c r="N156" s="13">
        <f t="shared" si="49"/>
        <v>767.06328999999994</v>
      </c>
      <c r="O156" s="157"/>
      <c r="P156" s="14">
        <f>SUM(N156+O156)</f>
        <v>767.06328999999994</v>
      </c>
    </row>
    <row r="157" spans="1:16" ht="16.2" thickBot="1" x14ac:dyDescent="0.35">
      <c r="A157" s="50">
        <v>135</v>
      </c>
      <c r="B157" s="22">
        <v>509.36</v>
      </c>
      <c r="C157" s="216" t="s">
        <v>140</v>
      </c>
      <c r="D157" s="217"/>
      <c r="E157" s="217"/>
      <c r="F157" s="218"/>
      <c r="G157" s="61">
        <v>224</v>
      </c>
      <c r="H157" s="14">
        <v>2966</v>
      </c>
      <c r="I157" s="14">
        <v>2821</v>
      </c>
      <c r="J157" s="13">
        <f t="shared" si="48"/>
        <v>145</v>
      </c>
      <c r="K157" s="57">
        <f t="shared" si="43"/>
        <v>12.615</v>
      </c>
      <c r="L157" s="13">
        <f t="shared" si="44"/>
        <v>859.84999999999991</v>
      </c>
      <c r="M157" s="13">
        <f t="shared" si="47"/>
        <v>74.806950000000001</v>
      </c>
      <c r="N157" s="13">
        <f t="shared" si="49"/>
        <v>934.65694999999994</v>
      </c>
      <c r="O157" s="157">
        <v>135.36000000000001</v>
      </c>
      <c r="P157" s="14">
        <v>1070.02</v>
      </c>
    </row>
    <row r="158" spans="1:16" ht="16.2" thickBot="1" x14ac:dyDescent="0.35">
      <c r="A158" s="50">
        <v>136</v>
      </c>
      <c r="B158" s="22"/>
      <c r="C158" s="216" t="s">
        <v>139</v>
      </c>
      <c r="D158" s="217"/>
      <c r="E158" s="217"/>
      <c r="F158" s="218"/>
      <c r="G158" s="61">
        <v>225</v>
      </c>
      <c r="H158" s="14">
        <v>11226</v>
      </c>
      <c r="I158" s="14">
        <v>10989</v>
      </c>
      <c r="J158" s="13">
        <f t="shared" si="48"/>
        <v>237</v>
      </c>
      <c r="K158" s="23">
        <f t="shared" si="43"/>
        <v>20.618999999999996</v>
      </c>
      <c r="L158" s="13">
        <f t="shared" si="44"/>
        <v>1405.4099999999999</v>
      </c>
      <c r="M158" s="13">
        <f t="shared" si="47"/>
        <v>122.27066999999997</v>
      </c>
      <c r="N158" s="13">
        <f t="shared" si="49"/>
        <v>1527.6806699999997</v>
      </c>
      <c r="O158" s="157">
        <v>555.64</v>
      </c>
      <c r="P158" s="14">
        <v>2083.3200000000002</v>
      </c>
    </row>
    <row r="159" spans="1:16" ht="16.2" thickBot="1" x14ac:dyDescent="0.35">
      <c r="A159" s="50">
        <v>137</v>
      </c>
      <c r="B159" s="22">
        <v>15.47</v>
      </c>
      <c r="C159" s="216" t="s">
        <v>158</v>
      </c>
      <c r="D159" s="217"/>
      <c r="E159" s="217"/>
      <c r="F159" s="218"/>
      <c r="G159" s="61">
        <v>226</v>
      </c>
      <c r="H159" s="14">
        <v>7621</v>
      </c>
      <c r="I159" s="14">
        <v>7461</v>
      </c>
      <c r="J159" s="13">
        <f t="shared" si="48"/>
        <v>160</v>
      </c>
      <c r="K159" s="23">
        <f t="shared" si="43"/>
        <v>13.92</v>
      </c>
      <c r="L159" s="13">
        <f t="shared" si="44"/>
        <v>948.8</v>
      </c>
      <c r="M159" s="13">
        <f t="shared" si="47"/>
        <v>82.545599999999993</v>
      </c>
      <c r="N159" s="13">
        <f t="shared" si="49"/>
        <v>1031.3455999999999</v>
      </c>
      <c r="O159" s="157"/>
      <c r="P159" s="14">
        <f>SUM(N159-B159)</f>
        <v>1015.8755999999998</v>
      </c>
    </row>
    <row r="160" spans="1:16" ht="16.2" thickBot="1" x14ac:dyDescent="0.35">
      <c r="A160" s="50">
        <v>138</v>
      </c>
      <c r="B160" s="22"/>
      <c r="C160" s="216" t="s">
        <v>172</v>
      </c>
      <c r="D160" s="217"/>
      <c r="E160" s="217"/>
      <c r="F160" s="218"/>
      <c r="G160" s="61">
        <v>227</v>
      </c>
      <c r="H160" s="14">
        <v>9699</v>
      </c>
      <c r="I160" s="14">
        <v>9554</v>
      </c>
      <c r="J160" s="13">
        <f t="shared" si="48"/>
        <v>145</v>
      </c>
      <c r="K160" s="23">
        <f t="shared" si="43"/>
        <v>12.615</v>
      </c>
      <c r="L160" s="13">
        <f t="shared" si="44"/>
        <v>859.84999999999991</v>
      </c>
      <c r="M160" s="13">
        <f t="shared" si="47"/>
        <v>74.806950000000001</v>
      </c>
      <c r="N160" s="13">
        <f t="shared" si="49"/>
        <v>934.65694999999994</v>
      </c>
      <c r="O160" s="157"/>
      <c r="P160" s="14">
        <f>SUM(N160+O160)</f>
        <v>934.65694999999994</v>
      </c>
    </row>
    <row r="161" spans="1:17" ht="16.2" thickBot="1" x14ac:dyDescent="0.35">
      <c r="A161" s="50">
        <v>139</v>
      </c>
      <c r="B161" s="22"/>
      <c r="C161" s="216" t="s">
        <v>108</v>
      </c>
      <c r="D161" s="217"/>
      <c r="E161" s="217"/>
      <c r="F161" s="218"/>
      <c r="G161" s="61">
        <v>228</v>
      </c>
      <c r="H161" s="14">
        <v>475</v>
      </c>
      <c r="I161" s="14">
        <v>399</v>
      </c>
      <c r="J161" s="13">
        <f>SUM(H161-I161)</f>
        <v>76</v>
      </c>
      <c r="K161" s="23">
        <f t="shared" si="43"/>
        <v>6.6119999999999992</v>
      </c>
      <c r="L161" s="13">
        <f t="shared" si="44"/>
        <v>450.67999999999995</v>
      </c>
      <c r="M161" s="13">
        <f t="shared" si="47"/>
        <v>39.20915999999999</v>
      </c>
      <c r="N161" s="13">
        <f t="shared" si="49"/>
        <v>489.88915999999995</v>
      </c>
      <c r="O161" s="157">
        <v>1405.21</v>
      </c>
      <c r="P161" s="156">
        <f>SUM(N161+O161)</f>
        <v>1895.09916</v>
      </c>
    </row>
    <row r="162" spans="1:17" ht="16.2" thickBot="1" x14ac:dyDescent="0.35">
      <c r="A162" s="50">
        <v>140</v>
      </c>
      <c r="B162" s="22"/>
      <c r="C162" s="216" t="s">
        <v>87</v>
      </c>
      <c r="D162" s="217"/>
      <c r="E162" s="217"/>
      <c r="F162" s="218"/>
      <c r="G162" s="61">
        <v>229</v>
      </c>
      <c r="H162" s="14">
        <v>1994</v>
      </c>
      <c r="I162" s="14">
        <v>1982</v>
      </c>
      <c r="J162" s="13">
        <f>H162-I162</f>
        <v>12</v>
      </c>
      <c r="K162" s="23">
        <f t="shared" si="43"/>
        <v>1.0439999999999998</v>
      </c>
      <c r="L162" s="13">
        <f t="shared" si="44"/>
        <v>71.16</v>
      </c>
      <c r="M162" s="13">
        <f t="shared" si="47"/>
        <v>6.1909199999999984</v>
      </c>
      <c r="N162" s="13">
        <f t="shared" si="49"/>
        <v>77.350920000000002</v>
      </c>
      <c r="O162" s="13">
        <v>1705.59</v>
      </c>
      <c r="P162" s="31">
        <f>SUM(N162+O162)</f>
        <v>1782.94092</v>
      </c>
      <c r="Q162" s="11"/>
    </row>
    <row r="163" spans="1:17" ht="16.2" thickBot="1" x14ac:dyDescent="0.35">
      <c r="A163" s="50">
        <v>141</v>
      </c>
      <c r="B163" s="22"/>
      <c r="C163" s="216" t="s">
        <v>97</v>
      </c>
      <c r="D163" s="217"/>
      <c r="E163" s="217"/>
      <c r="F163" s="218"/>
      <c r="G163" s="61">
        <v>246</v>
      </c>
      <c r="H163" s="14">
        <v>4498</v>
      </c>
      <c r="I163" s="14">
        <v>4332</v>
      </c>
      <c r="J163" s="13">
        <f>H163-I163</f>
        <v>166</v>
      </c>
      <c r="K163" s="23">
        <f t="shared" si="43"/>
        <v>14.441999999999998</v>
      </c>
      <c r="L163" s="13">
        <f t="shared" si="44"/>
        <v>984.38</v>
      </c>
      <c r="M163" s="13">
        <f t="shared" si="47"/>
        <v>85.641059999999982</v>
      </c>
      <c r="N163" s="13">
        <f t="shared" si="49"/>
        <v>1070.02106</v>
      </c>
      <c r="O163" s="13">
        <v>2494.5700000000002</v>
      </c>
      <c r="P163" s="31">
        <f>SUM(N163+O163)</f>
        <v>3564.5910600000002</v>
      </c>
    </row>
    <row r="164" spans="1:17" ht="16.2" thickBot="1" x14ac:dyDescent="0.35">
      <c r="A164" s="50">
        <v>142</v>
      </c>
      <c r="B164" s="22">
        <v>30.69</v>
      </c>
      <c r="C164" s="216" t="s">
        <v>84</v>
      </c>
      <c r="D164" s="217"/>
      <c r="E164" s="217"/>
      <c r="F164" s="218"/>
      <c r="G164" s="61">
        <v>313</v>
      </c>
      <c r="H164" s="14">
        <v>73</v>
      </c>
      <c r="I164" s="14">
        <v>68</v>
      </c>
      <c r="J164" s="13">
        <f>H164-I164</f>
        <v>5</v>
      </c>
      <c r="K164" s="23">
        <f t="shared" si="43"/>
        <v>0.435</v>
      </c>
      <c r="L164" s="13">
        <f t="shared" si="44"/>
        <v>29.65</v>
      </c>
      <c r="M164" s="13">
        <f t="shared" si="47"/>
        <v>2.5795499999999998</v>
      </c>
      <c r="N164" s="13">
        <f t="shared" si="49"/>
        <v>32.229549999999996</v>
      </c>
      <c r="O164" s="13">
        <v>64.459999999999994</v>
      </c>
      <c r="P164" s="31">
        <v>96.69</v>
      </c>
    </row>
    <row r="165" spans="1:17" ht="16.2" thickBot="1" x14ac:dyDescent="0.35">
      <c r="A165" s="233" t="s">
        <v>66</v>
      </c>
      <c r="B165" s="234"/>
      <c r="C165" s="234"/>
      <c r="D165" s="234"/>
      <c r="E165" s="234"/>
      <c r="F165" s="234"/>
      <c r="G165" s="234"/>
      <c r="H165" s="234"/>
      <c r="I165" s="235"/>
      <c r="J165" s="92">
        <f t="shared" ref="J165:P165" si="50">SUM(J140:J164)</f>
        <v>2650</v>
      </c>
      <c r="K165" s="71">
        <f t="shared" si="50"/>
        <v>230.55000000000004</v>
      </c>
      <c r="L165" s="72">
        <f t="shared" si="50"/>
        <v>15714.499999999996</v>
      </c>
      <c r="M165" s="72">
        <f t="shared" si="50"/>
        <v>1363.3334999999995</v>
      </c>
      <c r="N165" s="72">
        <f t="shared" si="50"/>
        <v>17077.833500000004</v>
      </c>
      <c r="O165" s="72">
        <f t="shared" si="50"/>
        <v>10998.339999999998</v>
      </c>
      <c r="P165" s="75">
        <f t="shared" si="50"/>
        <v>24487.358519999998</v>
      </c>
    </row>
    <row r="166" spans="1:17" ht="21" thickBot="1" x14ac:dyDescent="0.35">
      <c r="A166" s="230" t="s">
        <v>16</v>
      </c>
      <c r="B166" s="231"/>
      <c r="C166" s="231"/>
      <c r="D166" s="231"/>
      <c r="E166" s="231"/>
      <c r="F166" s="231"/>
      <c r="G166" s="231"/>
      <c r="H166" s="231"/>
      <c r="I166" s="231"/>
      <c r="J166" s="231"/>
      <c r="K166" s="231"/>
      <c r="L166" s="231"/>
      <c r="M166" s="231"/>
      <c r="N166" s="231"/>
      <c r="O166" s="231"/>
      <c r="P166" s="232"/>
    </row>
    <row r="167" spans="1:17" ht="16.2" thickBot="1" x14ac:dyDescent="0.35">
      <c r="A167" s="50">
        <v>142</v>
      </c>
      <c r="B167" s="22">
        <v>174.68</v>
      </c>
      <c r="C167" s="216" t="s">
        <v>115</v>
      </c>
      <c r="D167" s="217"/>
      <c r="E167" s="217"/>
      <c r="F167" s="218"/>
      <c r="G167" s="61">
        <v>230</v>
      </c>
      <c r="H167" s="14">
        <v>1352</v>
      </c>
      <c r="I167" s="14">
        <v>1257</v>
      </c>
      <c r="J167" s="13">
        <f t="shared" ref="J167:J191" si="51">H167-I167</f>
        <v>95</v>
      </c>
      <c r="K167" s="23">
        <f t="shared" ref="K167:K198" si="52">SUM(J167*8.7/100)</f>
        <v>8.2649999999999988</v>
      </c>
      <c r="L167" s="13">
        <f t="shared" ref="L167:L198" si="53">SUM(J167*5.93)</f>
        <v>563.35</v>
      </c>
      <c r="M167" s="13">
        <f t="shared" ref="M167:M198" si="54">SUM(K167*5.93)</f>
        <v>49.011449999999989</v>
      </c>
      <c r="N167" s="13">
        <f t="shared" ref="N167:N198" si="55">L167+M167</f>
        <v>612.36144999999999</v>
      </c>
      <c r="O167" s="157"/>
      <c r="P167" s="14">
        <v>0</v>
      </c>
    </row>
    <row r="168" spans="1:17" ht="16.2" thickBot="1" x14ac:dyDescent="0.35">
      <c r="A168" s="50">
        <v>143</v>
      </c>
      <c r="B168" s="22"/>
      <c r="C168" s="216" t="s">
        <v>51</v>
      </c>
      <c r="D168" s="217"/>
      <c r="E168" s="217"/>
      <c r="F168" s="218"/>
      <c r="G168" s="61">
        <v>231</v>
      </c>
      <c r="H168" s="14">
        <v>118</v>
      </c>
      <c r="I168" s="14">
        <v>116</v>
      </c>
      <c r="J168" s="13">
        <f t="shared" si="51"/>
        <v>2</v>
      </c>
      <c r="K168" s="23">
        <f t="shared" si="52"/>
        <v>0.17399999999999999</v>
      </c>
      <c r="L168" s="13">
        <f t="shared" si="53"/>
        <v>11.86</v>
      </c>
      <c r="M168" s="13">
        <f t="shared" si="54"/>
        <v>1.03182</v>
      </c>
      <c r="N168" s="13">
        <f t="shared" si="55"/>
        <v>12.891819999999999</v>
      </c>
      <c r="O168" s="157">
        <v>64.459999999999994</v>
      </c>
      <c r="P168" s="14">
        <f>SUM(N168+O168)</f>
        <v>77.351819999999989</v>
      </c>
    </row>
    <row r="169" spans="1:17" ht="16.2" thickBot="1" x14ac:dyDescent="0.35">
      <c r="A169" s="50">
        <v>144</v>
      </c>
      <c r="B169" s="13">
        <v>188.22</v>
      </c>
      <c r="C169" s="216" t="s">
        <v>165</v>
      </c>
      <c r="D169" s="217"/>
      <c r="E169" s="217"/>
      <c r="F169" s="218"/>
      <c r="G169" s="61">
        <v>232</v>
      </c>
      <c r="H169" s="14">
        <v>8369</v>
      </c>
      <c r="I169" s="14">
        <v>8171</v>
      </c>
      <c r="J169" s="13">
        <f t="shared" si="51"/>
        <v>198</v>
      </c>
      <c r="K169" s="23">
        <f t="shared" si="52"/>
        <v>17.225999999999999</v>
      </c>
      <c r="L169" s="13">
        <f t="shared" si="53"/>
        <v>1174.1399999999999</v>
      </c>
      <c r="M169" s="13">
        <f t="shared" si="54"/>
        <v>102.15017999999999</v>
      </c>
      <c r="N169" s="13">
        <f t="shared" si="55"/>
        <v>1276.29018</v>
      </c>
      <c r="O169" s="157"/>
      <c r="P169" s="14">
        <v>1088.07</v>
      </c>
    </row>
    <row r="170" spans="1:17" ht="16.2" thickBot="1" x14ac:dyDescent="0.35">
      <c r="A170" s="50">
        <v>145</v>
      </c>
      <c r="B170" s="22"/>
      <c r="C170" s="216" t="s">
        <v>50</v>
      </c>
      <c r="D170" s="217"/>
      <c r="E170" s="217"/>
      <c r="F170" s="218"/>
      <c r="G170" s="61">
        <v>233</v>
      </c>
      <c r="H170" s="14">
        <v>503</v>
      </c>
      <c r="I170" s="14">
        <v>411</v>
      </c>
      <c r="J170" s="13">
        <f t="shared" si="51"/>
        <v>92</v>
      </c>
      <c r="K170" s="23">
        <f t="shared" si="52"/>
        <v>8.0039999999999996</v>
      </c>
      <c r="L170" s="13">
        <f t="shared" si="53"/>
        <v>545.55999999999995</v>
      </c>
      <c r="M170" s="13">
        <f t="shared" si="54"/>
        <v>47.463719999999995</v>
      </c>
      <c r="N170" s="13">
        <f t="shared" si="55"/>
        <v>593.02371999999991</v>
      </c>
      <c r="O170" s="157">
        <v>571.76</v>
      </c>
      <c r="P170" s="14">
        <f>SUM(N170+O170)</f>
        <v>1164.7837199999999</v>
      </c>
    </row>
    <row r="171" spans="1:17" ht="16.2" thickBot="1" x14ac:dyDescent="0.35">
      <c r="A171" s="50">
        <v>146</v>
      </c>
      <c r="B171" s="22"/>
      <c r="C171" s="216" t="s">
        <v>161</v>
      </c>
      <c r="D171" s="217"/>
      <c r="E171" s="217"/>
      <c r="F171" s="218"/>
      <c r="G171" s="61">
        <v>234</v>
      </c>
      <c r="H171" s="14">
        <v>64019</v>
      </c>
      <c r="I171" s="14">
        <v>60948</v>
      </c>
      <c r="J171" s="13">
        <f t="shared" si="51"/>
        <v>3071</v>
      </c>
      <c r="K171" s="23">
        <f t="shared" si="52"/>
        <v>267.17699999999996</v>
      </c>
      <c r="L171" s="13">
        <f t="shared" si="53"/>
        <v>18211.03</v>
      </c>
      <c r="M171" s="13">
        <f t="shared" si="54"/>
        <v>1584.3596099999997</v>
      </c>
      <c r="N171" s="13">
        <f t="shared" si="55"/>
        <v>19795.389609999998</v>
      </c>
      <c r="O171" s="157"/>
      <c r="P171" s="14">
        <f>SUM(N171+O171)</f>
        <v>19795.389609999998</v>
      </c>
    </row>
    <row r="172" spans="1:17" ht="16.2" thickBot="1" x14ac:dyDescent="0.35">
      <c r="A172" s="50">
        <v>147</v>
      </c>
      <c r="B172" s="22">
        <v>44.07</v>
      </c>
      <c r="C172" s="216" t="s">
        <v>70</v>
      </c>
      <c r="D172" s="217"/>
      <c r="E172" s="217"/>
      <c r="F172" s="152"/>
      <c r="G172" s="61">
        <v>235</v>
      </c>
      <c r="H172" s="14">
        <v>6774</v>
      </c>
      <c r="I172" s="14">
        <v>6774</v>
      </c>
      <c r="J172" s="13">
        <f t="shared" si="51"/>
        <v>0</v>
      </c>
      <c r="K172" s="23">
        <f t="shared" si="52"/>
        <v>0</v>
      </c>
      <c r="L172" s="13">
        <f t="shared" si="53"/>
        <v>0</v>
      </c>
      <c r="M172" s="13">
        <f t="shared" si="54"/>
        <v>0</v>
      </c>
      <c r="N172" s="13">
        <f t="shared" si="55"/>
        <v>0</v>
      </c>
      <c r="O172" s="157"/>
      <c r="P172" s="14">
        <f>SUM(N172:O172)</f>
        <v>0</v>
      </c>
    </row>
    <row r="173" spans="1:17" ht="16.2" thickBot="1" x14ac:dyDescent="0.35">
      <c r="A173" s="50">
        <v>148</v>
      </c>
      <c r="B173" s="22">
        <v>67.040000000000006</v>
      </c>
      <c r="C173" s="216" t="s">
        <v>142</v>
      </c>
      <c r="D173" s="217"/>
      <c r="E173" s="217"/>
      <c r="F173" s="218"/>
      <c r="G173" s="61">
        <v>236</v>
      </c>
      <c r="H173" s="14">
        <v>7655</v>
      </c>
      <c r="I173" s="14">
        <v>7456</v>
      </c>
      <c r="J173" s="13">
        <f t="shared" si="51"/>
        <v>199</v>
      </c>
      <c r="K173" s="23">
        <f t="shared" si="52"/>
        <v>17.312999999999999</v>
      </c>
      <c r="L173" s="13">
        <f t="shared" si="53"/>
        <v>1180.07</v>
      </c>
      <c r="M173" s="13">
        <f t="shared" si="54"/>
        <v>102.66608999999998</v>
      </c>
      <c r="N173" s="13">
        <f t="shared" si="55"/>
        <v>1282.7360899999999</v>
      </c>
      <c r="O173" s="157"/>
      <c r="P173" s="14">
        <v>1215.7</v>
      </c>
    </row>
    <row r="174" spans="1:17" ht="16.2" thickBot="1" x14ac:dyDescent="0.35">
      <c r="A174" s="50">
        <v>149</v>
      </c>
      <c r="B174" s="22"/>
      <c r="C174" s="216" t="s">
        <v>170</v>
      </c>
      <c r="D174" s="217"/>
      <c r="E174" s="217"/>
      <c r="F174" s="218"/>
      <c r="G174" s="61">
        <v>238</v>
      </c>
      <c r="H174" s="14">
        <v>9654</v>
      </c>
      <c r="I174" s="14">
        <v>9448</v>
      </c>
      <c r="J174" s="13">
        <f t="shared" si="51"/>
        <v>206</v>
      </c>
      <c r="K174" s="23">
        <f t="shared" si="52"/>
        <v>17.921999999999997</v>
      </c>
      <c r="L174" s="13">
        <f t="shared" si="53"/>
        <v>1221.58</v>
      </c>
      <c r="M174" s="13">
        <f t="shared" si="54"/>
        <v>106.27745999999998</v>
      </c>
      <c r="N174" s="13">
        <f t="shared" si="55"/>
        <v>1327.8574599999999</v>
      </c>
      <c r="O174" s="157"/>
      <c r="P174" s="14">
        <f>SUM(N174+O174)</f>
        <v>1327.8574599999999</v>
      </c>
    </row>
    <row r="175" spans="1:17" ht="16.2" thickBot="1" x14ac:dyDescent="0.35">
      <c r="A175" s="50">
        <v>150</v>
      </c>
      <c r="B175" s="22"/>
      <c r="C175" s="216" t="s">
        <v>98</v>
      </c>
      <c r="D175" s="217"/>
      <c r="E175" s="217"/>
      <c r="F175" s="218"/>
      <c r="G175" s="61">
        <v>240</v>
      </c>
      <c r="H175" s="14">
        <v>5798</v>
      </c>
      <c r="I175" s="14">
        <v>5626</v>
      </c>
      <c r="J175" s="13">
        <f t="shared" si="51"/>
        <v>172</v>
      </c>
      <c r="K175" s="23">
        <f t="shared" si="52"/>
        <v>14.963999999999999</v>
      </c>
      <c r="L175" s="13">
        <f t="shared" si="53"/>
        <v>1019.9599999999999</v>
      </c>
      <c r="M175" s="13">
        <f t="shared" si="54"/>
        <v>88.736519999999985</v>
      </c>
      <c r="N175" s="13">
        <f t="shared" si="55"/>
        <v>1108.69652</v>
      </c>
      <c r="O175" s="157">
        <v>4163.41</v>
      </c>
      <c r="P175" s="14">
        <f>SUM(N175+O175)</f>
        <v>5272.1065199999994</v>
      </c>
    </row>
    <row r="176" spans="1:17" ht="16.2" thickBot="1" x14ac:dyDescent="0.35">
      <c r="A176" s="50">
        <v>151</v>
      </c>
      <c r="B176" s="22">
        <v>3997.75</v>
      </c>
      <c r="C176" s="216" t="s">
        <v>139</v>
      </c>
      <c r="D176" s="217"/>
      <c r="E176" s="217"/>
      <c r="F176" s="218"/>
      <c r="G176" s="61">
        <v>243</v>
      </c>
      <c r="H176" s="14">
        <v>10262</v>
      </c>
      <c r="I176" s="14">
        <v>10262</v>
      </c>
      <c r="J176" s="13">
        <f t="shared" si="51"/>
        <v>0</v>
      </c>
      <c r="K176" s="23">
        <f t="shared" si="52"/>
        <v>0</v>
      </c>
      <c r="L176" s="13">
        <f t="shared" si="53"/>
        <v>0</v>
      </c>
      <c r="M176" s="13">
        <f t="shared" si="54"/>
        <v>0</v>
      </c>
      <c r="N176" s="13">
        <f t="shared" si="55"/>
        <v>0</v>
      </c>
      <c r="O176" s="157"/>
      <c r="P176" s="14">
        <v>0</v>
      </c>
    </row>
    <row r="177" spans="1:16" ht="16.2" thickBot="1" x14ac:dyDescent="0.35">
      <c r="A177" s="50">
        <v>152</v>
      </c>
      <c r="B177" s="22"/>
      <c r="C177" s="216" t="s">
        <v>74</v>
      </c>
      <c r="D177" s="217"/>
      <c r="E177" s="217"/>
      <c r="F177" s="218"/>
      <c r="G177" s="61">
        <v>244</v>
      </c>
      <c r="H177" s="14">
        <v>98</v>
      </c>
      <c r="I177" s="14">
        <v>92</v>
      </c>
      <c r="J177" s="13">
        <f t="shared" si="51"/>
        <v>6</v>
      </c>
      <c r="K177" s="23">
        <f t="shared" si="52"/>
        <v>0.52199999999999991</v>
      </c>
      <c r="L177" s="13">
        <f t="shared" si="53"/>
        <v>35.58</v>
      </c>
      <c r="M177" s="13">
        <f t="shared" si="54"/>
        <v>3.0954599999999992</v>
      </c>
      <c r="N177" s="13">
        <f t="shared" si="55"/>
        <v>38.675460000000001</v>
      </c>
      <c r="O177" s="157">
        <v>32.229999999999997</v>
      </c>
      <c r="P177" s="14">
        <f>SUM(N177+O177)</f>
        <v>70.905460000000005</v>
      </c>
    </row>
    <row r="178" spans="1:16" ht="16.2" thickBot="1" x14ac:dyDescent="0.35">
      <c r="A178" s="50">
        <v>153</v>
      </c>
      <c r="B178" s="22"/>
      <c r="C178" s="216" t="s">
        <v>85</v>
      </c>
      <c r="D178" s="217"/>
      <c r="E178" s="217"/>
      <c r="F178" s="218"/>
      <c r="G178" s="61">
        <v>245</v>
      </c>
      <c r="H178" s="14">
        <v>238</v>
      </c>
      <c r="I178" s="14">
        <v>227</v>
      </c>
      <c r="J178" s="13">
        <f t="shared" si="51"/>
        <v>11</v>
      </c>
      <c r="K178" s="23">
        <f t="shared" si="52"/>
        <v>0.95699999999999985</v>
      </c>
      <c r="L178" s="13">
        <f t="shared" si="53"/>
        <v>65.22999999999999</v>
      </c>
      <c r="M178" s="13">
        <f t="shared" si="54"/>
        <v>5.6750099999999986</v>
      </c>
      <c r="N178" s="13">
        <f t="shared" si="55"/>
        <v>70.90500999999999</v>
      </c>
      <c r="O178" s="157">
        <v>161.13999999999999</v>
      </c>
      <c r="P178" s="14">
        <f>SUM(N178+O178)</f>
        <v>232.04500999999999</v>
      </c>
    </row>
    <row r="179" spans="1:16" ht="16.2" thickBot="1" x14ac:dyDescent="0.35">
      <c r="A179" s="50">
        <v>154</v>
      </c>
      <c r="B179" s="22"/>
      <c r="C179" s="216" t="s">
        <v>118</v>
      </c>
      <c r="D179" s="217"/>
      <c r="E179" s="217"/>
      <c r="F179" s="218"/>
      <c r="G179" s="61">
        <v>248</v>
      </c>
      <c r="H179" s="14">
        <v>1823</v>
      </c>
      <c r="I179" s="14">
        <v>1718</v>
      </c>
      <c r="J179" s="13">
        <f t="shared" si="51"/>
        <v>105</v>
      </c>
      <c r="K179" s="23">
        <f t="shared" si="52"/>
        <v>9.134999999999998</v>
      </c>
      <c r="L179" s="13">
        <f t="shared" si="53"/>
        <v>622.65</v>
      </c>
      <c r="M179" s="13">
        <f t="shared" si="54"/>
        <v>54.170549999999984</v>
      </c>
      <c r="N179" s="13">
        <f t="shared" si="55"/>
        <v>676.82054999999991</v>
      </c>
      <c r="O179" s="157">
        <v>625.25</v>
      </c>
      <c r="P179" s="14">
        <f>SUM(N179+O179)</f>
        <v>1302.0705499999999</v>
      </c>
    </row>
    <row r="180" spans="1:16" ht="16.2" thickBot="1" x14ac:dyDescent="0.35">
      <c r="A180" s="50">
        <v>155</v>
      </c>
      <c r="B180" s="22"/>
      <c r="C180" s="216" t="s">
        <v>51</v>
      </c>
      <c r="D180" s="217"/>
      <c r="E180" s="217"/>
      <c r="F180" s="218"/>
      <c r="G180" s="61">
        <v>249</v>
      </c>
      <c r="H180" s="14">
        <v>3024</v>
      </c>
      <c r="I180" s="14">
        <v>3024</v>
      </c>
      <c r="J180" s="13">
        <f t="shared" si="51"/>
        <v>0</v>
      </c>
      <c r="K180" s="23">
        <f t="shared" si="52"/>
        <v>0</v>
      </c>
      <c r="L180" s="13">
        <f t="shared" si="53"/>
        <v>0</v>
      </c>
      <c r="M180" s="13">
        <f t="shared" si="54"/>
        <v>0</v>
      </c>
      <c r="N180" s="13">
        <f t="shared" si="55"/>
        <v>0</v>
      </c>
      <c r="O180" s="157">
        <v>570.73</v>
      </c>
      <c r="P180" s="14">
        <v>570.73</v>
      </c>
    </row>
    <row r="181" spans="1:16" ht="16.2" thickBot="1" x14ac:dyDescent="0.35">
      <c r="A181" s="50">
        <v>156</v>
      </c>
      <c r="B181" s="22"/>
      <c r="C181" s="216" t="s">
        <v>116</v>
      </c>
      <c r="D181" s="217"/>
      <c r="E181" s="217"/>
      <c r="F181" s="218"/>
      <c r="G181" s="61">
        <v>250</v>
      </c>
      <c r="H181" s="14">
        <v>16765</v>
      </c>
      <c r="I181" s="14">
        <v>16478</v>
      </c>
      <c r="J181" s="13">
        <f t="shared" si="51"/>
        <v>287</v>
      </c>
      <c r="K181" s="23">
        <f t="shared" si="52"/>
        <v>24.968999999999998</v>
      </c>
      <c r="L181" s="13">
        <f t="shared" si="53"/>
        <v>1701.9099999999999</v>
      </c>
      <c r="M181" s="13">
        <f t="shared" si="54"/>
        <v>148.06616999999997</v>
      </c>
      <c r="N181" s="13">
        <f t="shared" si="55"/>
        <v>1849.9761699999999</v>
      </c>
      <c r="O181" s="157">
        <v>3918.46</v>
      </c>
      <c r="P181" s="14">
        <f>SUM(N181+O181)</f>
        <v>5768.4361699999999</v>
      </c>
    </row>
    <row r="182" spans="1:16" ht="16.2" thickBot="1" x14ac:dyDescent="0.35">
      <c r="A182" s="50">
        <v>157</v>
      </c>
      <c r="B182" s="22">
        <v>109.85</v>
      </c>
      <c r="C182" s="216" t="s">
        <v>142</v>
      </c>
      <c r="D182" s="217"/>
      <c r="E182" s="217"/>
      <c r="F182" s="218"/>
      <c r="G182" s="61">
        <v>252</v>
      </c>
      <c r="H182" s="14">
        <v>4419</v>
      </c>
      <c r="I182" s="14">
        <v>4248</v>
      </c>
      <c r="J182" s="13">
        <f t="shared" si="51"/>
        <v>171</v>
      </c>
      <c r="K182" s="23">
        <f t="shared" si="52"/>
        <v>14.876999999999999</v>
      </c>
      <c r="L182" s="40">
        <f t="shared" si="53"/>
        <v>1014.03</v>
      </c>
      <c r="M182" s="13">
        <f t="shared" si="54"/>
        <v>88.220609999999994</v>
      </c>
      <c r="N182" s="13">
        <f t="shared" si="55"/>
        <v>1102.2506100000001</v>
      </c>
      <c r="O182" s="157">
        <v>922.41</v>
      </c>
      <c r="P182" s="14">
        <v>2024.66</v>
      </c>
    </row>
    <row r="183" spans="1:16" ht="16.2" thickBot="1" x14ac:dyDescent="0.35">
      <c r="A183" s="50">
        <v>158</v>
      </c>
      <c r="B183" s="22"/>
      <c r="C183" s="216" t="s">
        <v>99</v>
      </c>
      <c r="D183" s="217"/>
      <c r="E183" s="217"/>
      <c r="F183" s="152"/>
      <c r="G183" s="61" t="s">
        <v>44</v>
      </c>
      <c r="H183" s="14">
        <v>1267</v>
      </c>
      <c r="I183" s="14">
        <v>1143</v>
      </c>
      <c r="J183" s="13">
        <f t="shared" si="51"/>
        <v>124</v>
      </c>
      <c r="K183" s="23">
        <f t="shared" si="52"/>
        <v>10.788</v>
      </c>
      <c r="L183" s="40">
        <f t="shared" si="53"/>
        <v>735.31999999999994</v>
      </c>
      <c r="M183" s="13">
        <f t="shared" si="54"/>
        <v>63.972839999999998</v>
      </c>
      <c r="N183" s="13">
        <f t="shared" si="55"/>
        <v>799.29283999999996</v>
      </c>
      <c r="O183" s="157">
        <v>954</v>
      </c>
      <c r="P183" s="14">
        <f>SUM(N183+O183)</f>
        <v>1753.2928400000001</v>
      </c>
    </row>
    <row r="184" spans="1:16" ht="16.2" thickBot="1" x14ac:dyDescent="0.35">
      <c r="A184" s="50">
        <v>159</v>
      </c>
      <c r="B184" s="13">
        <v>647.80999999999995</v>
      </c>
      <c r="C184" s="216" t="s">
        <v>155</v>
      </c>
      <c r="D184" s="217"/>
      <c r="E184" s="217"/>
      <c r="F184" s="218"/>
      <c r="G184" s="61">
        <v>254</v>
      </c>
      <c r="H184" s="14">
        <v>11104</v>
      </c>
      <c r="I184" s="14">
        <v>10855</v>
      </c>
      <c r="J184" s="13">
        <f t="shared" si="51"/>
        <v>249</v>
      </c>
      <c r="K184" s="23">
        <f t="shared" si="52"/>
        <v>21.662999999999997</v>
      </c>
      <c r="L184" s="40">
        <f t="shared" si="53"/>
        <v>1476.57</v>
      </c>
      <c r="M184" s="13">
        <f t="shared" si="54"/>
        <v>128.46158999999997</v>
      </c>
      <c r="N184" s="13">
        <f t="shared" si="55"/>
        <v>1605.0315899999998</v>
      </c>
      <c r="O184" s="157"/>
      <c r="P184" s="14">
        <v>0</v>
      </c>
    </row>
    <row r="185" spans="1:16" ht="16.2" thickBot="1" x14ac:dyDescent="0.35">
      <c r="A185" s="50">
        <v>160</v>
      </c>
      <c r="B185" s="22"/>
      <c r="C185" s="216" t="s">
        <v>168</v>
      </c>
      <c r="D185" s="217"/>
      <c r="E185" s="217"/>
      <c r="F185" s="218"/>
      <c r="G185" s="61">
        <v>255</v>
      </c>
      <c r="H185" s="14">
        <v>22920</v>
      </c>
      <c r="I185" s="14">
        <v>22365</v>
      </c>
      <c r="J185" s="13">
        <f t="shared" si="51"/>
        <v>555</v>
      </c>
      <c r="K185" s="57">
        <f t="shared" si="52"/>
        <v>48.284999999999997</v>
      </c>
      <c r="L185" s="13">
        <f t="shared" si="53"/>
        <v>3291.1499999999996</v>
      </c>
      <c r="M185" s="13">
        <f t="shared" si="54"/>
        <v>286.33004999999997</v>
      </c>
      <c r="N185" s="13">
        <f t="shared" si="55"/>
        <v>3577.4800499999997</v>
      </c>
      <c r="O185" s="157"/>
      <c r="P185" s="14">
        <v>3577.48</v>
      </c>
    </row>
    <row r="186" spans="1:16" ht="16.2" thickBot="1" x14ac:dyDescent="0.35">
      <c r="A186" s="50">
        <v>161</v>
      </c>
      <c r="B186" s="22">
        <v>187.58</v>
      </c>
      <c r="C186" s="216" t="s">
        <v>158</v>
      </c>
      <c r="D186" s="217"/>
      <c r="E186" s="217"/>
      <c r="F186" s="218"/>
      <c r="G186" s="61">
        <v>257</v>
      </c>
      <c r="H186" s="14">
        <v>9239</v>
      </c>
      <c r="I186" s="14">
        <v>8984</v>
      </c>
      <c r="J186" s="13">
        <f t="shared" si="51"/>
        <v>255</v>
      </c>
      <c r="K186" s="57">
        <f t="shared" si="52"/>
        <v>22.184999999999999</v>
      </c>
      <c r="L186" s="13">
        <f t="shared" si="53"/>
        <v>1512.1499999999999</v>
      </c>
      <c r="M186" s="13">
        <f t="shared" si="54"/>
        <v>131.55704999999998</v>
      </c>
      <c r="N186" s="13">
        <f t="shared" si="55"/>
        <v>1643.7070499999998</v>
      </c>
      <c r="O186" s="157"/>
      <c r="P186" s="14">
        <v>1456.13</v>
      </c>
    </row>
    <row r="187" spans="1:16" ht="16.2" thickBot="1" x14ac:dyDescent="0.35">
      <c r="A187" s="50">
        <v>162</v>
      </c>
      <c r="B187" s="22">
        <v>292.64999999999998</v>
      </c>
      <c r="C187" s="216" t="s">
        <v>161</v>
      </c>
      <c r="D187" s="217"/>
      <c r="E187" s="217"/>
      <c r="F187" s="218"/>
      <c r="G187" s="61">
        <v>259</v>
      </c>
      <c r="H187" s="14">
        <v>8587</v>
      </c>
      <c r="I187" s="14">
        <v>8300</v>
      </c>
      <c r="J187" s="13">
        <f t="shared" si="51"/>
        <v>287</v>
      </c>
      <c r="K187" s="23">
        <f t="shared" si="52"/>
        <v>24.968999999999998</v>
      </c>
      <c r="L187" s="13">
        <f t="shared" si="53"/>
        <v>1701.9099999999999</v>
      </c>
      <c r="M187" s="13">
        <f t="shared" si="54"/>
        <v>148.06616999999997</v>
      </c>
      <c r="N187" s="13">
        <f t="shared" si="55"/>
        <v>1849.9761699999999</v>
      </c>
      <c r="O187" s="157"/>
      <c r="P187" s="14">
        <f>SUM(N187-B187)</f>
        <v>1557.3261699999998</v>
      </c>
    </row>
    <row r="188" spans="1:16" ht="16.2" thickBot="1" x14ac:dyDescent="0.35">
      <c r="A188" s="50">
        <v>163</v>
      </c>
      <c r="B188" s="22"/>
      <c r="C188" s="216" t="s">
        <v>161</v>
      </c>
      <c r="D188" s="217"/>
      <c r="E188" s="217"/>
      <c r="F188" s="218"/>
      <c r="G188" s="61">
        <v>260</v>
      </c>
      <c r="H188" s="14">
        <v>62024</v>
      </c>
      <c r="I188" s="14">
        <v>60620</v>
      </c>
      <c r="J188" s="13">
        <f t="shared" si="51"/>
        <v>1404</v>
      </c>
      <c r="K188" s="23">
        <f t="shared" si="52"/>
        <v>122.148</v>
      </c>
      <c r="L188" s="13">
        <f t="shared" si="53"/>
        <v>8325.7199999999993</v>
      </c>
      <c r="M188" s="13">
        <f t="shared" si="54"/>
        <v>724.33763999999996</v>
      </c>
      <c r="N188" s="13">
        <f t="shared" si="55"/>
        <v>9050.0576399999991</v>
      </c>
      <c r="O188" s="157"/>
      <c r="P188" s="14">
        <f>SUM(N188+O188)</f>
        <v>9050.0576399999991</v>
      </c>
    </row>
    <row r="189" spans="1:16" ht="16.2" thickBot="1" x14ac:dyDescent="0.35">
      <c r="A189" s="50">
        <v>164</v>
      </c>
      <c r="B189" s="22">
        <v>247.31</v>
      </c>
      <c r="C189" s="216" t="s">
        <v>58</v>
      </c>
      <c r="D189" s="217"/>
      <c r="E189" s="217"/>
      <c r="F189" s="218"/>
      <c r="G189" s="61">
        <v>262</v>
      </c>
      <c r="H189" s="14">
        <v>80</v>
      </c>
      <c r="I189" s="14">
        <v>80</v>
      </c>
      <c r="J189" s="13">
        <f t="shared" si="51"/>
        <v>0</v>
      </c>
      <c r="K189" s="23">
        <f t="shared" si="52"/>
        <v>0</v>
      </c>
      <c r="L189" s="13">
        <f t="shared" si="53"/>
        <v>0</v>
      </c>
      <c r="M189" s="13">
        <f t="shared" si="54"/>
        <v>0</v>
      </c>
      <c r="N189" s="13">
        <f t="shared" si="55"/>
        <v>0</v>
      </c>
      <c r="O189" s="157"/>
      <c r="P189" s="14">
        <v>0</v>
      </c>
    </row>
    <row r="190" spans="1:16" ht="16.2" thickBot="1" x14ac:dyDescent="0.35">
      <c r="A190" s="50">
        <v>165</v>
      </c>
      <c r="B190" s="22"/>
      <c r="C190" s="216" t="s">
        <v>170</v>
      </c>
      <c r="D190" s="217"/>
      <c r="E190" s="217"/>
      <c r="F190" s="218"/>
      <c r="G190" s="61">
        <v>263</v>
      </c>
      <c r="H190" s="14">
        <v>11769</v>
      </c>
      <c r="I190" s="14">
        <v>11626</v>
      </c>
      <c r="J190" s="13">
        <f t="shared" si="51"/>
        <v>143</v>
      </c>
      <c r="K190" s="23">
        <f t="shared" si="52"/>
        <v>12.440999999999999</v>
      </c>
      <c r="L190" s="13">
        <f t="shared" si="53"/>
        <v>847.99</v>
      </c>
      <c r="M190" s="13">
        <f t="shared" si="54"/>
        <v>73.77512999999999</v>
      </c>
      <c r="N190" s="13">
        <f t="shared" si="55"/>
        <v>921.76513</v>
      </c>
      <c r="O190" s="157"/>
      <c r="P190" s="14">
        <f>SUM(N190+O190)</f>
        <v>921.76513</v>
      </c>
    </row>
    <row r="191" spans="1:16" ht="16.2" thickBot="1" x14ac:dyDescent="0.35">
      <c r="A191" s="50">
        <v>166</v>
      </c>
      <c r="B191" s="22"/>
      <c r="C191" s="216" t="s">
        <v>173</v>
      </c>
      <c r="D191" s="217"/>
      <c r="E191" s="217"/>
      <c r="F191" s="218"/>
      <c r="G191" s="61">
        <v>264</v>
      </c>
      <c r="H191" s="14">
        <v>20003</v>
      </c>
      <c r="I191" s="14">
        <v>19658</v>
      </c>
      <c r="J191" s="13">
        <f t="shared" si="51"/>
        <v>345</v>
      </c>
      <c r="K191" s="23">
        <f t="shared" si="52"/>
        <v>30.014999999999997</v>
      </c>
      <c r="L191" s="13">
        <f t="shared" si="53"/>
        <v>2045.85</v>
      </c>
      <c r="M191" s="13">
        <f t="shared" si="54"/>
        <v>177.98894999999996</v>
      </c>
      <c r="N191" s="13">
        <f t="shared" si="55"/>
        <v>2223.8389499999998</v>
      </c>
      <c r="O191" s="157">
        <v>32.229999999999997</v>
      </c>
      <c r="P191" s="14">
        <v>2256.0700000000002</v>
      </c>
    </row>
    <row r="192" spans="1:16" ht="16.2" thickBot="1" x14ac:dyDescent="0.35">
      <c r="A192" s="50">
        <v>167</v>
      </c>
      <c r="B192" s="22">
        <v>46.41</v>
      </c>
      <c r="C192" s="216" t="s">
        <v>174</v>
      </c>
      <c r="D192" s="217"/>
      <c r="E192" s="217"/>
      <c r="F192" s="218"/>
      <c r="G192" s="61">
        <v>268</v>
      </c>
      <c r="H192" s="14">
        <v>9958</v>
      </c>
      <c r="I192" s="14">
        <v>9741</v>
      </c>
      <c r="J192" s="13">
        <f>SUM(H192-I192)</f>
        <v>217</v>
      </c>
      <c r="K192" s="23">
        <f t="shared" si="52"/>
        <v>18.878999999999998</v>
      </c>
      <c r="L192" s="13">
        <f t="shared" si="53"/>
        <v>1286.81</v>
      </c>
      <c r="M192" s="13">
        <f t="shared" si="54"/>
        <v>111.95246999999998</v>
      </c>
      <c r="N192" s="13">
        <f t="shared" si="55"/>
        <v>1398.7624699999999</v>
      </c>
      <c r="O192" s="157"/>
      <c r="P192" s="14">
        <f>SUM(N192-B192)</f>
        <v>1352.3524699999998</v>
      </c>
    </row>
    <row r="193" spans="1:17" ht="16.2" thickBot="1" x14ac:dyDescent="0.35">
      <c r="A193" s="50">
        <v>168</v>
      </c>
      <c r="B193" s="22">
        <v>38.03</v>
      </c>
      <c r="C193" s="216" t="s">
        <v>175</v>
      </c>
      <c r="D193" s="217"/>
      <c r="E193" s="217"/>
      <c r="F193" s="218"/>
      <c r="G193" s="61">
        <v>269</v>
      </c>
      <c r="H193" s="14">
        <v>19821</v>
      </c>
      <c r="I193" s="14">
        <v>19714</v>
      </c>
      <c r="J193" s="13">
        <f t="shared" ref="J193:J198" si="56">H193-I193</f>
        <v>107</v>
      </c>
      <c r="K193" s="23">
        <f t="shared" si="52"/>
        <v>9.3089999999999993</v>
      </c>
      <c r="L193" s="13">
        <f t="shared" si="53"/>
        <v>634.51</v>
      </c>
      <c r="M193" s="13">
        <f t="shared" si="54"/>
        <v>55.202369999999995</v>
      </c>
      <c r="N193" s="13">
        <f t="shared" si="55"/>
        <v>689.71236999999996</v>
      </c>
      <c r="O193" s="157"/>
      <c r="P193" s="14">
        <f>SUM(N193+O193-B193)</f>
        <v>651.68236999999999</v>
      </c>
    </row>
    <row r="194" spans="1:17" ht="16.2" thickBot="1" x14ac:dyDescent="0.35">
      <c r="A194" s="50">
        <v>169</v>
      </c>
      <c r="B194" s="22"/>
      <c r="C194" s="216" t="s">
        <v>155</v>
      </c>
      <c r="D194" s="217"/>
      <c r="E194" s="217"/>
      <c r="F194" s="218"/>
      <c r="G194" s="61">
        <v>270</v>
      </c>
      <c r="H194" s="14">
        <v>1061</v>
      </c>
      <c r="I194" s="14">
        <v>1009</v>
      </c>
      <c r="J194" s="13">
        <f t="shared" si="56"/>
        <v>52</v>
      </c>
      <c r="K194" s="23">
        <f t="shared" si="52"/>
        <v>4.524</v>
      </c>
      <c r="L194" s="13">
        <f t="shared" si="53"/>
        <v>308.36</v>
      </c>
      <c r="M194" s="13">
        <f t="shared" si="54"/>
        <v>26.82732</v>
      </c>
      <c r="N194" s="13">
        <f t="shared" si="55"/>
        <v>335.18732</v>
      </c>
      <c r="O194" s="157"/>
      <c r="P194" s="14">
        <f>SUM(N194+O194)</f>
        <v>335.18732</v>
      </c>
      <c r="Q194" s="11"/>
    </row>
    <row r="195" spans="1:17" ht="16.2" thickBot="1" x14ac:dyDescent="0.35">
      <c r="A195" s="50">
        <v>170</v>
      </c>
      <c r="B195" s="22"/>
      <c r="C195" s="216" t="s">
        <v>109</v>
      </c>
      <c r="D195" s="217"/>
      <c r="E195" s="217"/>
      <c r="F195" s="218"/>
      <c r="G195" s="61">
        <v>271</v>
      </c>
      <c r="H195" s="14">
        <v>2861</v>
      </c>
      <c r="I195" s="14">
        <v>2661</v>
      </c>
      <c r="J195" s="13">
        <f t="shared" si="56"/>
        <v>200</v>
      </c>
      <c r="K195" s="23">
        <f t="shared" si="52"/>
        <v>17.399999999999999</v>
      </c>
      <c r="L195" s="13">
        <f t="shared" si="53"/>
        <v>1186</v>
      </c>
      <c r="M195" s="13">
        <f t="shared" si="54"/>
        <v>103.18199999999999</v>
      </c>
      <c r="N195" s="13">
        <f t="shared" si="55"/>
        <v>1289.182</v>
      </c>
      <c r="O195" s="157">
        <v>1095.81</v>
      </c>
      <c r="P195" s="14">
        <f>SUM(N195+O195)</f>
        <v>2384.9920000000002</v>
      </c>
    </row>
    <row r="196" spans="1:17" ht="16.2" thickBot="1" x14ac:dyDescent="0.35">
      <c r="A196" s="52">
        <v>171</v>
      </c>
      <c r="B196" s="51"/>
      <c r="C196" s="216" t="s">
        <v>176</v>
      </c>
      <c r="D196" s="217"/>
      <c r="E196" s="217"/>
      <c r="F196" s="218"/>
      <c r="G196" s="61">
        <v>273</v>
      </c>
      <c r="H196" s="14">
        <v>6730</v>
      </c>
      <c r="I196" s="14">
        <v>6627</v>
      </c>
      <c r="J196" s="15">
        <f t="shared" si="56"/>
        <v>103</v>
      </c>
      <c r="K196" s="23">
        <f t="shared" si="52"/>
        <v>8.9609999999999985</v>
      </c>
      <c r="L196" s="13">
        <f t="shared" si="53"/>
        <v>610.79</v>
      </c>
      <c r="M196" s="15">
        <f t="shared" si="54"/>
        <v>53.138729999999988</v>
      </c>
      <c r="N196" s="13">
        <f t="shared" si="55"/>
        <v>663.92872999999997</v>
      </c>
      <c r="O196" s="157">
        <v>1811.3</v>
      </c>
      <c r="P196" s="14">
        <f>SUM(N196+O196)</f>
        <v>2475.2287299999998</v>
      </c>
    </row>
    <row r="197" spans="1:17" ht="16.2" thickBot="1" x14ac:dyDescent="0.35">
      <c r="A197" s="110">
        <v>172</v>
      </c>
      <c r="B197" s="63">
        <v>3378.95</v>
      </c>
      <c r="C197" s="217" t="s">
        <v>76</v>
      </c>
      <c r="D197" s="217"/>
      <c r="E197" s="217"/>
      <c r="F197" s="168"/>
      <c r="G197" s="64">
        <v>287</v>
      </c>
      <c r="H197" s="62">
        <v>3980</v>
      </c>
      <c r="I197" s="62">
        <v>3880</v>
      </c>
      <c r="J197" s="31">
        <f t="shared" si="56"/>
        <v>100</v>
      </c>
      <c r="K197" s="67">
        <f t="shared" si="52"/>
        <v>8.6999999999999993</v>
      </c>
      <c r="L197" s="13">
        <f t="shared" si="53"/>
        <v>593</v>
      </c>
      <c r="M197" s="31">
        <f t="shared" si="54"/>
        <v>51.590999999999994</v>
      </c>
      <c r="N197" s="43">
        <f t="shared" si="55"/>
        <v>644.59100000000001</v>
      </c>
      <c r="O197" s="16"/>
      <c r="P197" s="156">
        <v>0</v>
      </c>
    </row>
    <row r="198" spans="1:17" ht="16.2" thickBot="1" x14ac:dyDescent="0.35">
      <c r="A198" s="52">
        <v>173</v>
      </c>
      <c r="B198" s="128"/>
      <c r="C198" s="222" t="s">
        <v>101</v>
      </c>
      <c r="D198" s="222"/>
      <c r="E198" s="222"/>
      <c r="F198" s="223"/>
      <c r="G198" s="64" t="s">
        <v>17</v>
      </c>
      <c r="H198" s="156">
        <v>2980</v>
      </c>
      <c r="I198" s="174">
        <v>2778</v>
      </c>
      <c r="J198" s="15">
        <f t="shared" si="56"/>
        <v>202</v>
      </c>
      <c r="K198" s="23">
        <f t="shared" si="52"/>
        <v>17.573999999999998</v>
      </c>
      <c r="L198" s="13">
        <f t="shared" si="53"/>
        <v>1197.8599999999999</v>
      </c>
      <c r="M198" s="15">
        <f t="shared" si="54"/>
        <v>104.21381999999998</v>
      </c>
      <c r="N198" s="31">
        <f t="shared" si="55"/>
        <v>1302.0738199999998</v>
      </c>
      <c r="O198" s="63">
        <v>662</v>
      </c>
      <c r="P198" s="126">
        <f>SUM(N198+O198)</f>
        <v>1964.0738199999998</v>
      </c>
    </row>
    <row r="199" spans="1:17" ht="16.2" thickBot="1" x14ac:dyDescent="0.35">
      <c r="A199" s="224" t="s">
        <v>67</v>
      </c>
      <c r="B199" s="225"/>
      <c r="C199" s="225"/>
      <c r="D199" s="225"/>
      <c r="E199" s="225"/>
      <c r="F199" s="225"/>
      <c r="G199" s="225"/>
      <c r="H199" s="225"/>
      <c r="I199" s="226"/>
      <c r="J199" s="127">
        <f t="shared" ref="J199:P199" si="57">SUM(J167:J198)</f>
        <v>8958</v>
      </c>
      <c r="K199" s="82">
        <f t="shared" si="57"/>
        <v>779.34599999999989</v>
      </c>
      <c r="L199" s="72">
        <f t="shared" si="57"/>
        <v>53120.94</v>
      </c>
      <c r="M199" s="75">
        <f t="shared" si="57"/>
        <v>4621.5217799999991</v>
      </c>
      <c r="N199" s="127">
        <f t="shared" si="57"/>
        <v>57742.461779999983</v>
      </c>
      <c r="O199" s="75">
        <f t="shared" si="57"/>
        <v>15585.189999999997</v>
      </c>
      <c r="P199" s="75">
        <f t="shared" si="57"/>
        <v>69645.744810000004</v>
      </c>
    </row>
    <row r="200" spans="1:17" ht="21" thickBot="1" x14ac:dyDescent="0.35">
      <c r="A200" s="227" t="s">
        <v>18</v>
      </c>
      <c r="B200" s="228"/>
      <c r="C200" s="228"/>
      <c r="D200" s="228"/>
      <c r="E200" s="228"/>
      <c r="F200" s="228"/>
      <c r="G200" s="228"/>
      <c r="H200" s="228"/>
      <c r="I200" s="228"/>
      <c r="J200" s="228"/>
      <c r="K200" s="228"/>
      <c r="L200" s="228"/>
      <c r="M200" s="228"/>
      <c r="N200" s="228"/>
      <c r="O200" s="228"/>
      <c r="P200" s="229"/>
    </row>
    <row r="201" spans="1:17" ht="16.2" thickBot="1" x14ac:dyDescent="0.35">
      <c r="A201" s="2">
        <v>174</v>
      </c>
      <c r="B201" s="8"/>
      <c r="C201" s="216" t="s">
        <v>133</v>
      </c>
      <c r="D201" s="217"/>
      <c r="E201" s="217"/>
      <c r="F201" s="218"/>
      <c r="G201" s="149">
        <v>274</v>
      </c>
      <c r="H201" s="14">
        <v>4898</v>
      </c>
      <c r="I201" s="14">
        <v>4790</v>
      </c>
      <c r="J201" s="13">
        <f t="shared" ref="J201:J218" si="58">H201-I201</f>
        <v>108</v>
      </c>
      <c r="K201" s="23">
        <f t="shared" ref="K201:K218" si="59">SUM(J201*8.7/100)</f>
        <v>9.395999999999999</v>
      </c>
      <c r="L201" s="13">
        <f t="shared" ref="L201:L218" si="60">SUM(J201*5.93)</f>
        <v>640.43999999999994</v>
      </c>
      <c r="M201" s="13">
        <f t="shared" ref="M201:M218" si="61">SUM(K201*5.93)</f>
        <v>55.718279999999993</v>
      </c>
      <c r="N201" s="13">
        <f t="shared" ref="N201:N218" si="62">L201+M201</f>
        <v>696.15827999999988</v>
      </c>
      <c r="O201" s="175">
        <v>661.35</v>
      </c>
      <c r="P201" s="14">
        <f>SUM(N201+O201)</f>
        <v>1357.50828</v>
      </c>
    </row>
    <row r="202" spans="1:17" ht="16.2" thickBot="1" x14ac:dyDescent="0.35">
      <c r="A202" s="2">
        <v>175</v>
      </c>
      <c r="B202" s="8"/>
      <c r="C202" s="216" t="s">
        <v>177</v>
      </c>
      <c r="D202" s="217"/>
      <c r="E202" s="217"/>
      <c r="F202" s="218"/>
      <c r="G202" s="149">
        <v>275</v>
      </c>
      <c r="H202" s="14">
        <v>2692</v>
      </c>
      <c r="I202" s="14">
        <v>2588</v>
      </c>
      <c r="J202" s="13">
        <f t="shared" si="58"/>
        <v>104</v>
      </c>
      <c r="K202" s="23">
        <f t="shared" si="59"/>
        <v>9.048</v>
      </c>
      <c r="L202" s="13">
        <f t="shared" si="60"/>
        <v>616.72</v>
      </c>
      <c r="M202" s="13">
        <f t="shared" si="61"/>
        <v>53.654640000000001</v>
      </c>
      <c r="N202" s="13">
        <f t="shared" si="62"/>
        <v>670.37464</v>
      </c>
      <c r="O202" s="157"/>
      <c r="P202" s="14">
        <f>SUM(N202+O202)</f>
        <v>670.37464</v>
      </c>
    </row>
    <row r="203" spans="1:17" ht="16.2" thickBot="1" x14ac:dyDescent="0.35">
      <c r="A203" s="2">
        <v>176</v>
      </c>
      <c r="B203" s="8">
        <v>183.49</v>
      </c>
      <c r="C203" s="216" t="s">
        <v>51</v>
      </c>
      <c r="D203" s="217"/>
      <c r="E203" s="217"/>
      <c r="F203" s="218"/>
      <c r="G203" s="149">
        <v>276</v>
      </c>
      <c r="H203" s="14">
        <v>66</v>
      </c>
      <c r="I203" s="14">
        <v>66</v>
      </c>
      <c r="J203" s="13">
        <f t="shared" si="58"/>
        <v>0</v>
      </c>
      <c r="K203" s="23">
        <f t="shared" si="59"/>
        <v>0</v>
      </c>
      <c r="L203" s="13">
        <f t="shared" si="60"/>
        <v>0</v>
      </c>
      <c r="M203" s="13">
        <f t="shared" si="61"/>
        <v>0</v>
      </c>
      <c r="N203" s="13">
        <f t="shared" si="62"/>
        <v>0</v>
      </c>
      <c r="O203" s="157"/>
      <c r="P203" s="14">
        <v>0</v>
      </c>
    </row>
    <row r="204" spans="1:17" ht="16.2" thickBot="1" x14ac:dyDescent="0.35">
      <c r="A204" s="2">
        <v>177</v>
      </c>
      <c r="B204" s="8">
        <v>76.709999999999994</v>
      </c>
      <c r="C204" s="216" t="s">
        <v>140</v>
      </c>
      <c r="D204" s="217"/>
      <c r="E204" s="217"/>
      <c r="F204" s="218"/>
      <c r="G204" s="149">
        <v>277</v>
      </c>
      <c r="H204" s="14">
        <v>487</v>
      </c>
      <c r="I204" s="14">
        <v>415</v>
      </c>
      <c r="J204" s="13">
        <f t="shared" si="58"/>
        <v>72</v>
      </c>
      <c r="K204" s="23">
        <f t="shared" si="59"/>
        <v>6.2639999999999993</v>
      </c>
      <c r="L204" s="13">
        <f t="shared" si="60"/>
        <v>426.96</v>
      </c>
      <c r="M204" s="13">
        <f t="shared" si="61"/>
        <v>37.145519999999998</v>
      </c>
      <c r="N204" s="13">
        <f t="shared" si="62"/>
        <v>464.10551999999996</v>
      </c>
      <c r="O204" s="157"/>
      <c r="P204" s="14">
        <v>383.53</v>
      </c>
    </row>
    <row r="205" spans="1:17" ht="16.2" thickBot="1" x14ac:dyDescent="0.35">
      <c r="A205" s="2">
        <v>178</v>
      </c>
      <c r="B205" s="8">
        <v>1239.55</v>
      </c>
      <c r="C205" s="216" t="s">
        <v>172</v>
      </c>
      <c r="D205" s="217"/>
      <c r="E205" s="217"/>
      <c r="F205" s="218"/>
      <c r="G205" s="149">
        <v>278</v>
      </c>
      <c r="H205" s="14">
        <v>18137</v>
      </c>
      <c r="I205" s="14">
        <v>17878</v>
      </c>
      <c r="J205" s="13">
        <f t="shared" si="58"/>
        <v>259</v>
      </c>
      <c r="K205" s="23">
        <f t="shared" si="59"/>
        <v>22.532999999999998</v>
      </c>
      <c r="L205" s="13">
        <f t="shared" si="60"/>
        <v>1535.87</v>
      </c>
      <c r="M205" s="13">
        <f t="shared" si="61"/>
        <v>133.62068999999997</v>
      </c>
      <c r="N205" s="13">
        <f t="shared" si="62"/>
        <v>1669.4906899999999</v>
      </c>
      <c r="O205" s="157"/>
      <c r="P205" s="14">
        <v>0</v>
      </c>
    </row>
    <row r="206" spans="1:17" ht="16.2" thickBot="1" x14ac:dyDescent="0.35">
      <c r="A206" s="2">
        <v>179</v>
      </c>
      <c r="B206" s="8"/>
      <c r="C206" s="216" t="s">
        <v>105</v>
      </c>
      <c r="D206" s="217"/>
      <c r="E206" s="217"/>
      <c r="F206" s="218"/>
      <c r="G206" s="149">
        <v>280</v>
      </c>
      <c r="H206" s="14">
        <v>2680</v>
      </c>
      <c r="I206" s="14">
        <v>2599</v>
      </c>
      <c r="J206" s="13">
        <f t="shared" si="58"/>
        <v>81</v>
      </c>
      <c r="K206" s="23">
        <f t="shared" si="59"/>
        <v>7.0469999999999997</v>
      </c>
      <c r="L206" s="13">
        <f t="shared" si="60"/>
        <v>480.33</v>
      </c>
      <c r="M206" s="13">
        <f t="shared" si="61"/>
        <v>41.788709999999995</v>
      </c>
      <c r="N206" s="13">
        <f t="shared" si="62"/>
        <v>522.11870999999996</v>
      </c>
      <c r="O206" s="157">
        <v>804.45</v>
      </c>
      <c r="P206" s="14">
        <f>SUM(N206+O206)</f>
        <v>1326.56871</v>
      </c>
    </row>
    <row r="207" spans="1:17" ht="16.2" thickBot="1" x14ac:dyDescent="0.35">
      <c r="A207" s="2">
        <v>180</v>
      </c>
      <c r="B207" s="8">
        <v>73.48</v>
      </c>
      <c r="C207" s="216" t="s">
        <v>122</v>
      </c>
      <c r="D207" s="217"/>
      <c r="E207" s="217"/>
      <c r="F207" s="218"/>
      <c r="G207" s="149">
        <v>282</v>
      </c>
      <c r="H207" s="14">
        <v>1721</v>
      </c>
      <c r="I207" s="14">
        <v>1680</v>
      </c>
      <c r="J207" s="13">
        <f t="shared" si="58"/>
        <v>41</v>
      </c>
      <c r="K207" s="23">
        <f t="shared" si="59"/>
        <v>3.5669999999999997</v>
      </c>
      <c r="L207" s="13">
        <f t="shared" si="60"/>
        <v>243.13</v>
      </c>
      <c r="M207" s="13">
        <f t="shared" si="61"/>
        <v>21.152309999999996</v>
      </c>
      <c r="N207" s="13">
        <f t="shared" si="62"/>
        <v>264.28231</v>
      </c>
      <c r="O207" s="157"/>
      <c r="P207" s="14">
        <v>0</v>
      </c>
    </row>
    <row r="208" spans="1:17" ht="16.2" thickBot="1" x14ac:dyDescent="0.35">
      <c r="A208" s="2">
        <v>181</v>
      </c>
      <c r="B208" s="13">
        <v>4844.75</v>
      </c>
      <c r="C208" s="216" t="s">
        <v>160</v>
      </c>
      <c r="D208" s="217"/>
      <c r="E208" s="217"/>
      <c r="F208" s="218"/>
      <c r="G208" s="149">
        <v>283</v>
      </c>
      <c r="H208" s="14">
        <v>15281</v>
      </c>
      <c r="I208" s="14">
        <v>15257</v>
      </c>
      <c r="J208" s="13">
        <f t="shared" si="58"/>
        <v>24</v>
      </c>
      <c r="K208" s="23">
        <f t="shared" si="59"/>
        <v>2.0879999999999996</v>
      </c>
      <c r="L208" s="13">
        <f t="shared" si="60"/>
        <v>142.32</v>
      </c>
      <c r="M208" s="13">
        <f t="shared" si="61"/>
        <v>12.381839999999997</v>
      </c>
      <c r="N208" s="13">
        <f t="shared" si="62"/>
        <v>154.70184</v>
      </c>
      <c r="O208" s="157"/>
      <c r="P208" s="14"/>
    </row>
    <row r="209" spans="1:16" ht="16.2" thickBot="1" x14ac:dyDescent="0.35">
      <c r="A209" s="2">
        <v>182</v>
      </c>
      <c r="B209" s="8"/>
      <c r="C209" s="216" t="s">
        <v>102</v>
      </c>
      <c r="D209" s="217"/>
      <c r="E209" s="217"/>
      <c r="F209" s="218"/>
      <c r="G209" s="149">
        <v>284</v>
      </c>
      <c r="H209" s="14">
        <v>2690</v>
      </c>
      <c r="I209" s="14">
        <v>2254</v>
      </c>
      <c r="J209" s="13">
        <f t="shared" si="58"/>
        <v>436</v>
      </c>
      <c r="K209" s="23">
        <f t="shared" si="59"/>
        <v>37.931999999999995</v>
      </c>
      <c r="L209" s="13">
        <f t="shared" si="60"/>
        <v>2585.48</v>
      </c>
      <c r="M209" s="13">
        <f t="shared" si="61"/>
        <v>224.93675999999996</v>
      </c>
      <c r="N209" s="13">
        <f t="shared" si="62"/>
        <v>2810.4167600000001</v>
      </c>
      <c r="O209" s="157">
        <v>1501.89</v>
      </c>
      <c r="P209" s="14">
        <f>SUM(N209+O209)</f>
        <v>4312.3067600000004</v>
      </c>
    </row>
    <row r="210" spans="1:16" ht="16.2" thickBot="1" x14ac:dyDescent="0.35">
      <c r="A210" s="2">
        <v>183</v>
      </c>
      <c r="B210" s="8"/>
      <c r="C210" s="216" t="s">
        <v>127</v>
      </c>
      <c r="D210" s="217"/>
      <c r="E210" s="217"/>
      <c r="F210" s="218"/>
      <c r="G210" s="149">
        <v>285</v>
      </c>
      <c r="H210" s="14">
        <v>173</v>
      </c>
      <c r="I210" s="14">
        <v>166</v>
      </c>
      <c r="J210" s="13">
        <f t="shared" si="58"/>
        <v>7</v>
      </c>
      <c r="K210" s="23">
        <f t="shared" si="59"/>
        <v>0.60899999999999987</v>
      </c>
      <c r="L210" s="13">
        <f t="shared" si="60"/>
        <v>41.51</v>
      </c>
      <c r="M210" s="13">
        <f t="shared" si="61"/>
        <v>3.6113699999999991</v>
      </c>
      <c r="N210" s="13">
        <f t="shared" si="62"/>
        <v>45.121369999999999</v>
      </c>
      <c r="O210" s="157">
        <v>51.57</v>
      </c>
      <c r="P210" s="14">
        <f>SUM(N210+O210)</f>
        <v>96.691370000000006</v>
      </c>
    </row>
    <row r="211" spans="1:16" ht="16.2" thickBot="1" x14ac:dyDescent="0.35">
      <c r="A211" s="2">
        <v>184</v>
      </c>
      <c r="B211" s="8"/>
      <c r="C211" s="216" t="s">
        <v>178</v>
      </c>
      <c r="D211" s="217"/>
      <c r="E211" s="217"/>
      <c r="F211" s="218"/>
      <c r="G211" s="149">
        <v>286</v>
      </c>
      <c r="H211" s="14">
        <v>10676</v>
      </c>
      <c r="I211" s="14">
        <v>10553</v>
      </c>
      <c r="J211" s="13">
        <f t="shared" si="58"/>
        <v>123</v>
      </c>
      <c r="K211" s="23">
        <f t="shared" si="59"/>
        <v>10.700999999999999</v>
      </c>
      <c r="L211" s="13">
        <f t="shared" si="60"/>
        <v>729.39</v>
      </c>
      <c r="M211" s="13">
        <f t="shared" si="61"/>
        <v>63.456929999999993</v>
      </c>
      <c r="N211" s="13">
        <f t="shared" si="62"/>
        <v>792.84692999999993</v>
      </c>
      <c r="O211" s="157"/>
      <c r="P211" s="14">
        <v>792.85</v>
      </c>
    </row>
    <row r="212" spans="1:16" ht="16.2" thickBot="1" x14ac:dyDescent="0.35">
      <c r="A212" s="2">
        <v>185</v>
      </c>
      <c r="B212" s="8"/>
      <c r="C212" s="216" t="s">
        <v>143</v>
      </c>
      <c r="D212" s="217"/>
      <c r="E212" s="217"/>
      <c r="F212" s="218"/>
      <c r="G212" s="149">
        <v>288</v>
      </c>
      <c r="H212" s="14">
        <v>2121</v>
      </c>
      <c r="I212" s="14">
        <v>2012</v>
      </c>
      <c r="J212" s="13">
        <f t="shared" si="58"/>
        <v>109</v>
      </c>
      <c r="K212" s="23">
        <f t="shared" si="59"/>
        <v>9.4829999999999988</v>
      </c>
      <c r="L212" s="15">
        <f t="shared" si="60"/>
        <v>646.37</v>
      </c>
      <c r="M212" s="13">
        <f t="shared" si="61"/>
        <v>56.234189999999991</v>
      </c>
      <c r="N212" s="13">
        <f t="shared" si="62"/>
        <v>702.60419000000002</v>
      </c>
      <c r="O212" s="157">
        <v>201.12</v>
      </c>
      <c r="P212" s="14">
        <v>903.72</v>
      </c>
    </row>
    <row r="213" spans="1:16" ht="16.2" thickBot="1" x14ac:dyDescent="0.35">
      <c r="A213" s="2">
        <v>186</v>
      </c>
      <c r="B213" s="8"/>
      <c r="C213" s="216" t="s">
        <v>59</v>
      </c>
      <c r="D213" s="217"/>
      <c r="E213" s="217"/>
      <c r="F213" s="152"/>
      <c r="G213" s="149">
        <v>289</v>
      </c>
      <c r="H213" s="14">
        <v>1734</v>
      </c>
      <c r="I213" s="14">
        <v>1734</v>
      </c>
      <c r="J213" s="13">
        <f t="shared" si="58"/>
        <v>0</v>
      </c>
      <c r="K213" s="23">
        <f t="shared" si="59"/>
        <v>0</v>
      </c>
      <c r="L213" s="31">
        <f t="shared" si="60"/>
        <v>0</v>
      </c>
      <c r="M213" s="30">
        <f t="shared" si="61"/>
        <v>0</v>
      </c>
      <c r="N213" s="13">
        <f t="shared" si="62"/>
        <v>0</v>
      </c>
      <c r="O213" s="157">
        <v>154.65</v>
      </c>
      <c r="P213" s="14">
        <v>154.65</v>
      </c>
    </row>
    <row r="214" spans="1:16" ht="16.2" thickBot="1" x14ac:dyDescent="0.35">
      <c r="A214" s="2">
        <v>187</v>
      </c>
      <c r="B214" s="13">
        <v>767.06</v>
      </c>
      <c r="C214" s="216" t="s">
        <v>72</v>
      </c>
      <c r="D214" s="217"/>
      <c r="E214" s="217"/>
      <c r="F214" s="218"/>
      <c r="G214" s="149">
        <v>291</v>
      </c>
      <c r="H214" s="14">
        <v>6197</v>
      </c>
      <c r="I214" s="14">
        <v>6085</v>
      </c>
      <c r="J214" s="13">
        <f t="shared" si="58"/>
        <v>112</v>
      </c>
      <c r="K214" s="24">
        <f t="shared" si="59"/>
        <v>9.743999999999998</v>
      </c>
      <c r="L214" s="129">
        <f t="shared" si="60"/>
        <v>664.16</v>
      </c>
      <c r="M214" s="13">
        <f t="shared" si="61"/>
        <v>57.781919999999985</v>
      </c>
      <c r="N214" s="13">
        <f t="shared" si="62"/>
        <v>721.94191999999998</v>
      </c>
      <c r="O214" s="157"/>
      <c r="P214" s="14">
        <v>0</v>
      </c>
    </row>
    <row r="215" spans="1:16" ht="16.2" thickBot="1" x14ac:dyDescent="0.35">
      <c r="A215" s="2">
        <v>188</v>
      </c>
      <c r="B215" s="8"/>
      <c r="C215" s="216" t="s">
        <v>113</v>
      </c>
      <c r="D215" s="217"/>
      <c r="E215" s="217"/>
      <c r="F215" s="218"/>
      <c r="G215" s="149">
        <v>293</v>
      </c>
      <c r="H215" s="14">
        <v>4265</v>
      </c>
      <c r="I215" s="14">
        <v>4213</v>
      </c>
      <c r="J215" s="13">
        <f t="shared" si="58"/>
        <v>52</v>
      </c>
      <c r="K215" s="68">
        <f t="shared" si="59"/>
        <v>4.524</v>
      </c>
      <c r="L215" s="42">
        <f t="shared" si="60"/>
        <v>308.36</v>
      </c>
      <c r="M215" s="13">
        <f t="shared" si="61"/>
        <v>26.82732</v>
      </c>
      <c r="N215" s="13">
        <f t="shared" si="62"/>
        <v>335.18732</v>
      </c>
      <c r="O215" s="157">
        <v>264.92</v>
      </c>
      <c r="P215" s="14">
        <v>600.11</v>
      </c>
    </row>
    <row r="216" spans="1:16" ht="16.2" thickBot="1" x14ac:dyDescent="0.35">
      <c r="A216" s="2">
        <v>189</v>
      </c>
      <c r="B216" s="8"/>
      <c r="C216" s="216" t="s">
        <v>82</v>
      </c>
      <c r="D216" s="217"/>
      <c r="E216" s="217"/>
      <c r="F216" s="218"/>
      <c r="G216" s="149">
        <v>294</v>
      </c>
      <c r="H216" s="14">
        <v>1091</v>
      </c>
      <c r="I216" s="14">
        <v>1049</v>
      </c>
      <c r="J216" s="13">
        <f t="shared" si="58"/>
        <v>42</v>
      </c>
      <c r="K216" s="68">
        <f t="shared" si="59"/>
        <v>3.6539999999999999</v>
      </c>
      <c r="L216" s="30">
        <f t="shared" si="60"/>
        <v>249.06</v>
      </c>
      <c r="M216" s="13">
        <f t="shared" si="61"/>
        <v>21.668219999999998</v>
      </c>
      <c r="N216" s="13">
        <f t="shared" si="62"/>
        <v>270.72822000000002</v>
      </c>
      <c r="O216" s="157">
        <v>818.63</v>
      </c>
      <c r="P216" s="14">
        <f>SUM(N216+O216)</f>
        <v>1089.3582200000001</v>
      </c>
    </row>
    <row r="217" spans="1:16" ht="16.2" thickBot="1" x14ac:dyDescent="0.35">
      <c r="A217" s="2">
        <v>190</v>
      </c>
      <c r="B217" s="13">
        <v>223.38</v>
      </c>
      <c r="C217" s="216" t="s">
        <v>118</v>
      </c>
      <c r="D217" s="217"/>
      <c r="E217" s="217"/>
      <c r="F217" s="218"/>
      <c r="G217" s="149">
        <v>295</v>
      </c>
      <c r="H217" s="14">
        <v>3715</v>
      </c>
      <c r="I217" s="14">
        <v>3464</v>
      </c>
      <c r="J217" s="13">
        <f t="shared" si="58"/>
        <v>251</v>
      </c>
      <c r="K217" s="68">
        <f t="shared" si="59"/>
        <v>21.837</v>
      </c>
      <c r="L217" s="30">
        <f t="shared" si="60"/>
        <v>1488.4299999999998</v>
      </c>
      <c r="M217" s="13">
        <f t="shared" si="61"/>
        <v>129.49340999999998</v>
      </c>
      <c r="N217" s="13">
        <f t="shared" si="62"/>
        <v>1617.9234099999999</v>
      </c>
      <c r="O217" s="157"/>
      <c r="P217" s="14">
        <v>1383.29</v>
      </c>
    </row>
    <row r="218" spans="1:16" ht="16.2" thickBot="1" x14ac:dyDescent="0.35">
      <c r="A218" s="2">
        <v>191</v>
      </c>
      <c r="B218" s="8"/>
      <c r="C218" s="216" t="s">
        <v>144</v>
      </c>
      <c r="D218" s="217"/>
      <c r="E218" s="217"/>
      <c r="F218" s="218"/>
      <c r="G218" s="149">
        <v>297</v>
      </c>
      <c r="H218" s="14">
        <v>12528</v>
      </c>
      <c r="I218" s="14">
        <v>12398</v>
      </c>
      <c r="J218" s="13">
        <f t="shared" si="58"/>
        <v>130</v>
      </c>
      <c r="K218" s="23">
        <f t="shared" si="59"/>
        <v>11.31</v>
      </c>
      <c r="L218" s="13">
        <f t="shared" si="60"/>
        <v>770.9</v>
      </c>
      <c r="M218" s="13">
        <f t="shared" si="61"/>
        <v>67.068299999999994</v>
      </c>
      <c r="N218" s="13">
        <f t="shared" si="62"/>
        <v>837.9683</v>
      </c>
      <c r="O218" s="157">
        <v>1129.97</v>
      </c>
      <c r="P218" s="14">
        <f>SUM(N218+O218)</f>
        <v>1967.9383</v>
      </c>
    </row>
    <row r="219" spans="1:16" ht="16.2" thickBot="1" x14ac:dyDescent="0.35">
      <c r="A219" s="219" t="s">
        <v>63</v>
      </c>
      <c r="B219" s="220"/>
      <c r="C219" s="220"/>
      <c r="D219" s="220"/>
      <c r="E219" s="220"/>
      <c r="F219" s="220"/>
      <c r="G219" s="220"/>
      <c r="H219" s="220"/>
      <c r="I219" s="221"/>
      <c r="J219" s="73">
        <f t="shared" ref="J219:P219" si="63">SUM(J201:J218)</f>
        <v>1951</v>
      </c>
      <c r="K219" s="71">
        <f t="shared" si="63"/>
        <v>169.73699999999997</v>
      </c>
      <c r="L219" s="72">
        <f t="shared" si="63"/>
        <v>11569.43</v>
      </c>
      <c r="M219" s="70">
        <f t="shared" si="63"/>
        <v>1006.54041</v>
      </c>
      <c r="N219" s="70">
        <f t="shared" si="63"/>
        <v>12575.970409999998</v>
      </c>
      <c r="O219" s="70">
        <f t="shared" si="63"/>
        <v>5588.5500000000011</v>
      </c>
      <c r="P219" s="70">
        <f t="shared" si="63"/>
        <v>15038.896279999999</v>
      </c>
    </row>
    <row r="220" spans="1:16" ht="16.2" thickBot="1" x14ac:dyDescent="0.35">
      <c r="A220" s="65">
        <v>192</v>
      </c>
      <c r="B220" s="155"/>
      <c r="C220" s="200" t="s">
        <v>19</v>
      </c>
      <c r="D220" s="201"/>
      <c r="E220" s="201"/>
      <c r="F220" s="202"/>
      <c r="G220" s="28"/>
      <c r="H220" s="29">
        <v>5358</v>
      </c>
      <c r="I220" s="29">
        <v>5354</v>
      </c>
      <c r="J220" s="29">
        <f>SUM(H220-I220)</f>
        <v>4</v>
      </c>
      <c r="K220" s="67">
        <f>SUM(J220*8.7/100)</f>
        <v>0.34799999999999998</v>
      </c>
      <c r="L220" s="13">
        <f t="shared" ref="L220:M222" si="64">SUM(J220*5.93)</f>
        <v>23.72</v>
      </c>
      <c r="M220" s="31">
        <f t="shared" si="64"/>
        <v>2.0636399999999999</v>
      </c>
      <c r="N220" s="31">
        <f>L220+M220</f>
        <v>25.783639999999998</v>
      </c>
      <c r="O220" s="31"/>
      <c r="P220" s="31">
        <v>23.72</v>
      </c>
    </row>
    <row r="221" spans="1:16" ht="16.2" thickBot="1" x14ac:dyDescent="0.35">
      <c r="A221" s="2">
        <v>193</v>
      </c>
      <c r="B221" s="8"/>
      <c r="C221" s="203" t="s">
        <v>20</v>
      </c>
      <c r="D221" s="204"/>
      <c r="E221" s="204"/>
      <c r="F221" s="205"/>
      <c r="G221" s="165"/>
      <c r="H221" s="53">
        <v>20506.099999999999</v>
      </c>
      <c r="I221" s="8">
        <v>19553.5</v>
      </c>
      <c r="J221" s="8">
        <f>H221-I221</f>
        <v>952.59999999999854</v>
      </c>
      <c r="K221" s="23">
        <f>SUM(J221*8.7/100)</f>
        <v>82.876199999999869</v>
      </c>
      <c r="L221" s="13">
        <f t="shared" si="64"/>
        <v>5648.9179999999915</v>
      </c>
      <c r="M221" s="13">
        <f t="shared" si="64"/>
        <v>491.45586599999922</v>
      </c>
      <c r="N221" s="13">
        <f>L221+M221</f>
        <v>6140.3738659999908</v>
      </c>
      <c r="O221" s="157"/>
      <c r="P221" s="157">
        <f>SUM(N221+O221)</f>
        <v>6140.3738659999908</v>
      </c>
    </row>
    <row r="222" spans="1:16" ht="16.2" thickBot="1" x14ac:dyDescent="0.35">
      <c r="A222" s="2">
        <v>194</v>
      </c>
      <c r="B222" s="8"/>
      <c r="C222" s="206" t="s">
        <v>21</v>
      </c>
      <c r="D222" s="207"/>
      <c r="E222" s="207"/>
      <c r="F222" s="208"/>
      <c r="G222" s="149"/>
      <c r="H222" s="7">
        <v>11573</v>
      </c>
      <c r="I222" s="8">
        <v>11573</v>
      </c>
      <c r="J222" s="8">
        <f>H222-I222</f>
        <v>0</v>
      </c>
      <c r="K222" s="8">
        <f>SUM(J222*8.7/100)</f>
        <v>0</v>
      </c>
      <c r="L222" s="8">
        <f t="shared" si="64"/>
        <v>0</v>
      </c>
      <c r="M222" s="13">
        <f t="shared" si="64"/>
        <v>0</v>
      </c>
      <c r="N222" s="13">
        <f>SUM(L222+M222)</f>
        <v>0</v>
      </c>
      <c r="O222" s="157"/>
      <c r="P222" s="14">
        <v>0</v>
      </c>
    </row>
    <row r="223" spans="1:16" ht="16.2" thickBot="1" x14ac:dyDescent="0.35">
      <c r="A223" s="12"/>
      <c r="B223" s="148">
        <f>SUM(B8:B222)</f>
        <v>47596.92</v>
      </c>
      <c r="C223" s="209"/>
      <c r="D223" s="210"/>
      <c r="E223" s="210"/>
      <c r="F223" s="211"/>
      <c r="G223" s="134"/>
      <c r="H223" s="135" t="s">
        <v>69</v>
      </c>
      <c r="I223" s="136"/>
      <c r="J223" s="72">
        <f t="shared" ref="J223:P223" si="65">SUM(J220:J222)</f>
        <v>956.59999999999854</v>
      </c>
      <c r="K223" s="94">
        <f t="shared" si="65"/>
        <v>83.224199999999868</v>
      </c>
      <c r="L223" s="94">
        <f t="shared" si="65"/>
        <v>5672.6379999999917</v>
      </c>
      <c r="M223" s="72">
        <f t="shared" si="65"/>
        <v>493.51950599999924</v>
      </c>
      <c r="N223" s="72">
        <f t="shared" si="65"/>
        <v>6166.1575059999905</v>
      </c>
      <c r="O223" s="93">
        <f t="shared" si="65"/>
        <v>0</v>
      </c>
      <c r="P223" s="115">
        <f t="shared" si="65"/>
        <v>6164.0938659999911</v>
      </c>
    </row>
    <row r="224" spans="1:16" ht="20.399999999999999" x14ac:dyDescent="0.3">
      <c r="A224" s="137"/>
      <c r="B224" s="137"/>
      <c r="C224" s="212" t="s">
        <v>68</v>
      </c>
      <c r="D224" s="212"/>
      <c r="E224" s="138"/>
      <c r="F224" s="139"/>
      <c r="G224" s="139"/>
      <c r="H224" s="139"/>
      <c r="I224" s="140"/>
      <c r="J224" s="96">
        <f t="shared" ref="J224:P224" si="66">SUM(J24+J52+J73+J92+J109+J128+J138+J165+J199+J219+J223)</f>
        <v>28464.6</v>
      </c>
      <c r="K224" s="97">
        <f t="shared" si="66"/>
        <v>2476.4201999999991</v>
      </c>
      <c r="L224" s="96">
        <f t="shared" si="66"/>
        <v>168795.07799999998</v>
      </c>
      <c r="M224" s="96">
        <f t="shared" si="66"/>
        <v>14667.744575999996</v>
      </c>
      <c r="N224" s="96">
        <f t="shared" si="66"/>
        <v>183462.82257599998</v>
      </c>
      <c r="O224" s="98">
        <f t="shared" si="66"/>
        <v>84459.930000000008</v>
      </c>
      <c r="P224" s="99">
        <f t="shared" si="66"/>
        <v>245367.26304599995</v>
      </c>
    </row>
    <row r="225" spans="1:16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213" t="s">
        <v>40</v>
      </c>
      <c r="K225" s="188" t="s">
        <v>150</v>
      </c>
      <c r="L225" s="191" t="s">
        <v>38</v>
      </c>
      <c r="M225" s="191" t="s">
        <v>39</v>
      </c>
      <c r="N225" s="191" t="s">
        <v>41</v>
      </c>
      <c r="O225" s="194" t="s">
        <v>152</v>
      </c>
      <c r="P225" s="197" t="s">
        <v>42</v>
      </c>
    </row>
    <row r="226" spans="1:16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214"/>
      <c r="K226" s="189"/>
      <c r="L226" s="192"/>
      <c r="M226" s="192"/>
      <c r="N226" s="192"/>
      <c r="O226" s="195"/>
      <c r="P226" s="198"/>
    </row>
    <row r="227" spans="1:16" ht="36.75" customHeight="1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215"/>
      <c r="K227" s="190"/>
      <c r="L227" s="193"/>
      <c r="M227" s="193"/>
      <c r="N227" s="193"/>
      <c r="O227" s="196"/>
      <c r="P227" s="199"/>
    </row>
    <row r="228" spans="1:16" ht="15.6" x14ac:dyDescent="0.3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17"/>
      <c r="L228" s="17"/>
      <c r="M228" s="20"/>
      <c r="N228" s="20"/>
      <c r="O228" s="20"/>
      <c r="P228" s="20"/>
    </row>
    <row r="229" spans="1:16" ht="15.6" x14ac:dyDescent="0.3">
      <c r="K229" s="17"/>
      <c r="L229" s="17"/>
    </row>
    <row r="230" spans="1:16" ht="15.6" x14ac:dyDescent="0.3">
      <c r="K230" s="17"/>
      <c r="L230" s="17"/>
    </row>
    <row r="231" spans="1:16" ht="15.6" x14ac:dyDescent="0.3">
      <c r="K231" s="17"/>
      <c r="L231" s="17"/>
    </row>
    <row r="232" spans="1:16" ht="15.6" x14ac:dyDescent="0.3">
      <c r="K232" s="17"/>
      <c r="L232" s="17"/>
    </row>
  </sheetData>
  <sheetProtection password="D9F2" sheet="1" objects="1" scenarios="1"/>
  <mergeCells count="239">
    <mergeCell ref="A2:Q2"/>
    <mergeCell ref="A3:P3"/>
    <mergeCell ref="A4:A6"/>
    <mergeCell ref="C4:F6"/>
    <mergeCell ref="G4:G6"/>
    <mergeCell ref="H4:K4"/>
    <mergeCell ref="L4:N4"/>
    <mergeCell ref="O4:P4"/>
    <mergeCell ref="H5:H6"/>
    <mergeCell ref="I5:I6"/>
    <mergeCell ref="C8:F8"/>
    <mergeCell ref="C9:F9"/>
    <mergeCell ref="C10:F10"/>
    <mergeCell ref="C11:F11"/>
    <mergeCell ref="J5:J6"/>
    <mergeCell ref="K5:K6"/>
    <mergeCell ref="L5:M5"/>
    <mergeCell ref="O5:P5"/>
    <mergeCell ref="A7:O7"/>
    <mergeCell ref="C18:F18"/>
    <mergeCell ref="C19:F19"/>
    <mergeCell ref="C20:F20"/>
    <mergeCell ref="C21:F21"/>
    <mergeCell ref="C22:F22"/>
    <mergeCell ref="C23:F23"/>
    <mergeCell ref="C12:F12"/>
    <mergeCell ref="C13:F13"/>
    <mergeCell ref="C14:F14"/>
    <mergeCell ref="C15:F15"/>
    <mergeCell ref="C16:F16"/>
    <mergeCell ref="C17:F17"/>
    <mergeCell ref="C31:F31"/>
    <mergeCell ref="C32:F32"/>
    <mergeCell ref="C33:F33"/>
    <mergeCell ref="C34:F34"/>
    <mergeCell ref="C35:F35"/>
    <mergeCell ref="C36:F36"/>
    <mergeCell ref="A24:I24"/>
    <mergeCell ref="A25:P25"/>
    <mergeCell ref="A26:P26"/>
    <mergeCell ref="C27:F27"/>
    <mergeCell ref="C28:F28"/>
    <mergeCell ref="C30:F30"/>
    <mergeCell ref="C29:F29"/>
    <mergeCell ref="C43:F43"/>
    <mergeCell ref="C44:F44"/>
    <mergeCell ref="C45:E45"/>
    <mergeCell ref="C46:F46"/>
    <mergeCell ref="C47:F47"/>
    <mergeCell ref="C48:F48"/>
    <mergeCell ref="C37:F37"/>
    <mergeCell ref="C38:F38"/>
    <mergeCell ref="C39:F39"/>
    <mergeCell ref="C40:F40"/>
    <mergeCell ref="C41:F41"/>
    <mergeCell ref="C42:F42"/>
    <mergeCell ref="C55:F55"/>
    <mergeCell ref="C56:F56"/>
    <mergeCell ref="C57:F57"/>
    <mergeCell ref="C58:F58"/>
    <mergeCell ref="C59:F59"/>
    <mergeCell ref="C60:F60"/>
    <mergeCell ref="C49:F49"/>
    <mergeCell ref="C50:F50"/>
    <mergeCell ref="C51:F51"/>
    <mergeCell ref="A52:I52"/>
    <mergeCell ref="A53:P53"/>
    <mergeCell ref="C54:F54"/>
    <mergeCell ref="C67:F67"/>
    <mergeCell ref="C68:F68"/>
    <mergeCell ref="C69:F69"/>
    <mergeCell ref="C70:F70"/>
    <mergeCell ref="C71:F71"/>
    <mergeCell ref="C72:F72"/>
    <mergeCell ref="C61:F61"/>
    <mergeCell ref="C62:F62"/>
    <mergeCell ref="C63:F63"/>
    <mergeCell ref="C64:F64"/>
    <mergeCell ref="C65:F65"/>
    <mergeCell ref="C66:F66"/>
    <mergeCell ref="C79:F79"/>
    <mergeCell ref="C80:F80"/>
    <mergeCell ref="C81:F81"/>
    <mergeCell ref="C82:F82"/>
    <mergeCell ref="C83:F83"/>
    <mergeCell ref="C84:F84"/>
    <mergeCell ref="A73:I73"/>
    <mergeCell ref="A74:P74"/>
    <mergeCell ref="C75:F75"/>
    <mergeCell ref="C76:F76"/>
    <mergeCell ref="C77:F77"/>
    <mergeCell ref="C78:F78"/>
    <mergeCell ref="A92:I92"/>
    <mergeCell ref="A93:P93"/>
    <mergeCell ref="C94:F94"/>
    <mergeCell ref="C95:F95"/>
    <mergeCell ref="C96:F96"/>
    <mergeCell ref="C97:F97"/>
    <mergeCell ref="C85:F85"/>
    <mergeCell ref="C86:F86"/>
    <mergeCell ref="C87:F87"/>
    <mergeCell ref="C88:F88"/>
    <mergeCell ref="C90:F90"/>
    <mergeCell ref="C91:F91"/>
    <mergeCell ref="C89:F89"/>
    <mergeCell ref="C105:F105"/>
    <mergeCell ref="C106:F106"/>
    <mergeCell ref="C107:F107"/>
    <mergeCell ref="C108:F108"/>
    <mergeCell ref="A109:I109"/>
    <mergeCell ref="A110:P110"/>
    <mergeCell ref="C98:F98"/>
    <mergeCell ref="C99:F99"/>
    <mergeCell ref="C101:F101"/>
    <mergeCell ref="C102:F102"/>
    <mergeCell ref="C103:F103"/>
    <mergeCell ref="C104:F104"/>
    <mergeCell ref="C100:D100"/>
    <mergeCell ref="C118:E118"/>
    <mergeCell ref="C119:E119"/>
    <mergeCell ref="C120:E120"/>
    <mergeCell ref="C121:E121"/>
    <mergeCell ref="C122:E122"/>
    <mergeCell ref="C123:E123"/>
    <mergeCell ref="C111:E111"/>
    <mergeCell ref="C112:E112"/>
    <mergeCell ref="C113:E113"/>
    <mergeCell ref="C115:E115"/>
    <mergeCell ref="C116:E116"/>
    <mergeCell ref="C117:E117"/>
    <mergeCell ref="C114:F114"/>
    <mergeCell ref="C130:F130"/>
    <mergeCell ref="C131:F131"/>
    <mergeCell ref="C132:F132"/>
    <mergeCell ref="C133:F133"/>
    <mergeCell ref="C134:F134"/>
    <mergeCell ref="C135:F135"/>
    <mergeCell ref="C124:E124"/>
    <mergeCell ref="C125:E125"/>
    <mergeCell ref="C126:E126"/>
    <mergeCell ref="C127:E127"/>
    <mergeCell ref="A128:I128"/>
    <mergeCell ref="A129:P129"/>
    <mergeCell ref="C142:F142"/>
    <mergeCell ref="C143:F143"/>
    <mergeCell ref="C144:F144"/>
    <mergeCell ref="C145:F145"/>
    <mergeCell ref="C146:F146"/>
    <mergeCell ref="C147:F147"/>
    <mergeCell ref="C136:F136"/>
    <mergeCell ref="C137:F137"/>
    <mergeCell ref="A138:I138"/>
    <mergeCell ref="A139:P139"/>
    <mergeCell ref="C140:F140"/>
    <mergeCell ref="C141:F141"/>
    <mergeCell ref="C154:F154"/>
    <mergeCell ref="C155:F155"/>
    <mergeCell ref="C156:F156"/>
    <mergeCell ref="C157:F157"/>
    <mergeCell ref="C158:F158"/>
    <mergeCell ref="C159:F159"/>
    <mergeCell ref="C148:F148"/>
    <mergeCell ref="C149:F149"/>
    <mergeCell ref="C150:F150"/>
    <mergeCell ref="C151:F151"/>
    <mergeCell ref="C152:F152"/>
    <mergeCell ref="C153:F153"/>
    <mergeCell ref="A166:P166"/>
    <mergeCell ref="C167:F167"/>
    <mergeCell ref="C168:F168"/>
    <mergeCell ref="C169:F169"/>
    <mergeCell ref="C170:F170"/>
    <mergeCell ref="C171:F171"/>
    <mergeCell ref="C160:F160"/>
    <mergeCell ref="C161:F161"/>
    <mergeCell ref="C162:F162"/>
    <mergeCell ref="C163:F163"/>
    <mergeCell ref="C164:F164"/>
    <mergeCell ref="A165:I165"/>
    <mergeCell ref="C178:F178"/>
    <mergeCell ref="C179:F179"/>
    <mergeCell ref="C180:F180"/>
    <mergeCell ref="C181:F181"/>
    <mergeCell ref="C182:F182"/>
    <mergeCell ref="C183:E183"/>
    <mergeCell ref="C172:E172"/>
    <mergeCell ref="C173:F173"/>
    <mergeCell ref="C174:F174"/>
    <mergeCell ref="C175:F175"/>
    <mergeCell ref="C176:F176"/>
    <mergeCell ref="C177:F177"/>
    <mergeCell ref="C190:F190"/>
    <mergeCell ref="C191:F191"/>
    <mergeCell ref="C192:F192"/>
    <mergeCell ref="C193:F193"/>
    <mergeCell ref="C194:F194"/>
    <mergeCell ref="C195:F195"/>
    <mergeCell ref="C184:F184"/>
    <mergeCell ref="C185:F185"/>
    <mergeCell ref="C186:F186"/>
    <mergeCell ref="C187:F187"/>
    <mergeCell ref="C188:F188"/>
    <mergeCell ref="C189:F189"/>
    <mergeCell ref="C202:F202"/>
    <mergeCell ref="C203:F203"/>
    <mergeCell ref="C204:F204"/>
    <mergeCell ref="C205:F205"/>
    <mergeCell ref="C206:F206"/>
    <mergeCell ref="C207:F207"/>
    <mergeCell ref="C196:F196"/>
    <mergeCell ref="C197:E197"/>
    <mergeCell ref="C198:F198"/>
    <mergeCell ref="A199:I199"/>
    <mergeCell ref="A200:P200"/>
    <mergeCell ref="C201:F201"/>
    <mergeCell ref="C214:F214"/>
    <mergeCell ref="C215:F215"/>
    <mergeCell ref="C216:F216"/>
    <mergeCell ref="C217:F217"/>
    <mergeCell ref="C218:F218"/>
    <mergeCell ref="A219:I219"/>
    <mergeCell ref="C208:F208"/>
    <mergeCell ref="C209:F209"/>
    <mergeCell ref="C210:F210"/>
    <mergeCell ref="C211:F211"/>
    <mergeCell ref="C212:F212"/>
    <mergeCell ref="C213:E213"/>
    <mergeCell ref="K225:K227"/>
    <mergeCell ref="L225:L227"/>
    <mergeCell ref="M225:M227"/>
    <mergeCell ref="N225:N227"/>
    <mergeCell ref="O225:O227"/>
    <mergeCell ref="P225:P227"/>
    <mergeCell ref="C220:F220"/>
    <mergeCell ref="C221:F221"/>
    <mergeCell ref="C222:F222"/>
    <mergeCell ref="C223:F223"/>
    <mergeCell ref="C224:D224"/>
    <mergeCell ref="J225:J2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2021-08-05T10:22:47Z</dcterms:modified>
</cp:coreProperties>
</file>