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J84" i="4" l="1"/>
  <c r="L84" i="4" s="1"/>
  <c r="K84" i="4"/>
  <c r="M84" i="4" s="1"/>
  <c r="J13" i="4"/>
  <c r="L13" i="4" s="1"/>
  <c r="K13" i="4"/>
  <c r="M13" i="4" s="1"/>
  <c r="J10" i="4"/>
  <c r="O225" i="4"/>
  <c r="B225" i="4"/>
  <c r="J224" i="4"/>
  <c r="L224" i="4" s="1"/>
  <c r="J223" i="4"/>
  <c r="L223" i="4" s="1"/>
  <c r="J222" i="4"/>
  <c r="O221" i="4"/>
  <c r="J220" i="4"/>
  <c r="L220" i="4" s="1"/>
  <c r="J219" i="4"/>
  <c r="K219" i="4" s="1"/>
  <c r="M219" i="4" s="1"/>
  <c r="J218" i="4"/>
  <c r="K218" i="4" s="1"/>
  <c r="M218" i="4" s="1"/>
  <c r="J217" i="4"/>
  <c r="L217" i="4" s="1"/>
  <c r="J216" i="4"/>
  <c r="K216" i="4" s="1"/>
  <c r="M216" i="4" s="1"/>
  <c r="J215" i="4"/>
  <c r="L215" i="4" s="1"/>
  <c r="J214" i="4"/>
  <c r="K214" i="4" s="1"/>
  <c r="M214" i="4" s="1"/>
  <c r="J213" i="4"/>
  <c r="L213" i="4" s="1"/>
  <c r="J212" i="4"/>
  <c r="L212" i="4" s="1"/>
  <c r="J211" i="4"/>
  <c r="L211" i="4" s="1"/>
  <c r="J210" i="4"/>
  <c r="K210" i="4" s="1"/>
  <c r="M210" i="4" s="1"/>
  <c r="J209" i="4"/>
  <c r="L209" i="4" s="1"/>
  <c r="J208" i="4"/>
  <c r="L208" i="4" s="1"/>
  <c r="J207" i="4"/>
  <c r="K207" i="4" s="1"/>
  <c r="M207" i="4" s="1"/>
  <c r="J206" i="4"/>
  <c r="L206" i="4" s="1"/>
  <c r="J205" i="4"/>
  <c r="K205" i="4" s="1"/>
  <c r="M205" i="4" s="1"/>
  <c r="J204" i="4"/>
  <c r="K204" i="4" s="1"/>
  <c r="M204" i="4" s="1"/>
  <c r="J203" i="4"/>
  <c r="O201" i="4"/>
  <c r="J200" i="4"/>
  <c r="L200" i="4" s="1"/>
  <c r="J199" i="4"/>
  <c r="K199" i="4" s="1"/>
  <c r="M199" i="4" s="1"/>
  <c r="J198" i="4"/>
  <c r="K198" i="4" s="1"/>
  <c r="M198" i="4" s="1"/>
  <c r="J197" i="4"/>
  <c r="K197" i="4" s="1"/>
  <c r="M197" i="4" s="1"/>
  <c r="J196" i="4"/>
  <c r="K196" i="4" s="1"/>
  <c r="M196" i="4" s="1"/>
  <c r="J195" i="4"/>
  <c r="K195" i="4" s="1"/>
  <c r="M195" i="4" s="1"/>
  <c r="J194" i="4"/>
  <c r="K194" i="4" s="1"/>
  <c r="M194" i="4" s="1"/>
  <c r="J193" i="4"/>
  <c r="L193" i="4" s="1"/>
  <c r="J192" i="4"/>
  <c r="L192" i="4" s="1"/>
  <c r="J191" i="4"/>
  <c r="K191" i="4" s="1"/>
  <c r="M191" i="4" s="1"/>
  <c r="J190" i="4"/>
  <c r="K190" i="4" s="1"/>
  <c r="M190" i="4" s="1"/>
  <c r="J189" i="4"/>
  <c r="K189" i="4" s="1"/>
  <c r="M189" i="4" s="1"/>
  <c r="J188" i="4"/>
  <c r="L188" i="4" s="1"/>
  <c r="J187" i="4"/>
  <c r="K187" i="4" s="1"/>
  <c r="M187" i="4" s="1"/>
  <c r="J186" i="4"/>
  <c r="L186" i="4" s="1"/>
  <c r="J185" i="4"/>
  <c r="L185" i="4" s="1"/>
  <c r="J184" i="4"/>
  <c r="K184" i="4" s="1"/>
  <c r="M184" i="4" s="1"/>
  <c r="J183" i="4"/>
  <c r="K183" i="4" s="1"/>
  <c r="M183" i="4" s="1"/>
  <c r="J182" i="4"/>
  <c r="L182" i="4" s="1"/>
  <c r="J181" i="4"/>
  <c r="L181" i="4" s="1"/>
  <c r="J180" i="4"/>
  <c r="L180" i="4" s="1"/>
  <c r="J179" i="4"/>
  <c r="L179" i="4" s="1"/>
  <c r="J178" i="4"/>
  <c r="K178" i="4" s="1"/>
  <c r="M178" i="4" s="1"/>
  <c r="J177" i="4"/>
  <c r="K177" i="4" s="1"/>
  <c r="M177" i="4" s="1"/>
  <c r="J176" i="4"/>
  <c r="K176" i="4" s="1"/>
  <c r="M176" i="4" s="1"/>
  <c r="J175" i="4"/>
  <c r="L175" i="4" s="1"/>
  <c r="J174" i="4"/>
  <c r="L174" i="4" s="1"/>
  <c r="J173" i="4"/>
  <c r="L173" i="4" s="1"/>
  <c r="J172" i="4"/>
  <c r="L172" i="4" s="1"/>
  <c r="J171" i="4"/>
  <c r="K171" i="4" s="1"/>
  <c r="M171" i="4" s="1"/>
  <c r="J170" i="4"/>
  <c r="K170" i="4" s="1"/>
  <c r="M170" i="4" s="1"/>
  <c r="J169" i="4"/>
  <c r="O167" i="4"/>
  <c r="J166" i="4"/>
  <c r="L166" i="4" s="1"/>
  <c r="J165" i="4"/>
  <c r="L165" i="4" s="1"/>
  <c r="J164" i="4"/>
  <c r="L164" i="4" s="1"/>
  <c r="J163" i="4"/>
  <c r="L163" i="4" s="1"/>
  <c r="J162" i="4"/>
  <c r="L162" i="4" s="1"/>
  <c r="J161" i="4"/>
  <c r="L161" i="4" s="1"/>
  <c r="J160" i="4"/>
  <c r="K160" i="4" s="1"/>
  <c r="M160" i="4" s="1"/>
  <c r="J159" i="4"/>
  <c r="L159" i="4" s="1"/>
  <c r="J158" i="4"/>
  <c r="L158" i="4" s="1"/>
  <c r="J157" i="4"/>
  <c r="L157" i="4" s="1"/>
  <c r="J156" i="4"/>
  <c r="L156" i="4" s="1"/>
  <c r="J155" i="4"/>
  <c r="K155" i="4" s="1"/>
  <c r="M155" i="4" s="1"/>
  <c r="J154" i="4"/>
  <c r="K154" i="4" s="1"/>
  <c r="M154" i="4" s="1"/>
  <c r="J153" i="4"/>
  <c r="L153" i="4" s="1"/>
  <c r="J152" i="4"/>
  <c r="L152" i="4" s="1"/>
  <c r="J151" i="4"/>
  <c r="K151" i="4" s="1"/>
  <c r="M151" i="4" s="1"/>
  <c r="J150" i="4"/>
  <c r="L150" i="4" s="1"/>
  <c r="J149" i="4"/>
  <c r="K149" i="4" s="1"/>
  <c r="M149" i="4" s="1"/>
  <c r="J148" i="4"/>
  <c r="L148" i="4" s="1"/>
  <c r="J147" i="4"/>
  <c r="L147" i="4" s="1"/>
  <c r="J146" i="4"/>
  <c r="L146" i="4" s="1"/>
  <c r="J145" i="4"/>
  <c r="K145" i="4" s="1"/>
  <c r="M145" i="4" s="1"/>
  <c r="J144" i="4"/>
  <c r="L144" i="4" s="1"/>
  <c r="J143" i="4"/>
  <c r="K143" i="4" s="1"/>
  <c r="M143" i="4" s="1"/>
  <c r="J142" i="4"/>
  <c r="L142" i="4" s="1"/>
  <c r="O140" i="4"/>
  <c r="J139" i="4"/>
  <c r="L139" i="4" s="1"/>
  <c r="J138" i="4"/>
  <c r="L138" i="4" s="1"/>
  <c r="J137" i="4"/>
  <c r="L137" i="4" s="1"/>
  <c r="J136" i="4"/>
  <c r="K136" i="4" s="1"/>
  <c r="M136" i="4" s="1"/>
  <c r="J135" i="4"/>
  <c r="K135" i="4" s="1"/>
  <c r="M135" i="4" s="1"/>
  <c r="J134" i="4"/>
  <c r="K134" i="4" s="1"/>
  <c r="M134" i="4" s="1"/>
  <c r="J133" i="4"/>
  <c r="K133" i="4" s="1"/>
  <c r="M133" i="4" s="1"/>
  <c r="J132" i="4"/>
  <c r="L132" i="4" s="1"/>
  <c r="O130" i="4"/>
  <c r="J129" i="4"/>
  <c r="K129" i="4" s="1"/>
  <c r="M129" i="4" s="1"/>
  <c r="J128" i="4"/>
  <c r="L128" i="4" s="1"/>
  <c r="J127" i="4"/>
  <c r="K127" i="4" s="1"/>
  <c r="M127" i="4" s="1"/>
  <c r="J126" i="4"/>
  <c r="K126" i="4" s="1"/>
  <c r="M126" i="4" s="1"/>
  <c r="J125" i="4"/>
  <c r="L125" i="4" s="1"/>
  <c r="J124" i="4"/>
  <c r="L124" i="4" s="1"/>
  <c r="J123" i="4"/>
  <c r="L123" i="4" s="1"/>
  <c r="J122" i="4"/>
  <c r="L122" i="4" s="1"/>
  <c r="J121" i="4"/>
  <c r="L121" i="4" s="1"/>
  <c r="J120" i="4"/>
  <c r="K120" i="4" s="1"/>
  <c r="M120" i="4" s="1"/>
  <c r="J119" i="4"/>
  <c r="K119" i="4" s="1"/>
  <c r="M119" i="4" s="1"/>
  <c r="J118" i="4"/>
  <c r="L118" i="4" s="1"/>
  <c r="J117" i="4"/>
  <c r="L117" i="4" s="1"/>
  <c r="J116" i="4"/>
  <c r="L116" i="4" s="1"/>
  <c r="J115" i="4"/>
  <c r="K115" i="4" s="1"/>
  <c r="M115" i="4" s="1"/>
  <c r="J114" i="4"/>
  <c r="K114" i="4" s="1"/>
  <c r="M114" i="4" s="1"/>
  <c r="J113" i="4"/>
  <c r="L113" i="4" s="1"/>
  <c r="O111" i="4"/>
  <c r="J110" i="4"/>
  <c r="K110" i="4" s="1"/>
  <c r="M110" i="4" s="1"/>
  <c r="J109" i="4"/>
  <c r="L109" i="4" s="1"/>
  <c r="J108" i="4"/>
  <c r="L108" i="4" s="1"/>
  <c r="J107" i="4"/>
  <c r="K107" i="4" s="1"/>
  <c r="M107" i="4" s="1"/>
  <c r="J106" i="4"/>
  <c r="L106" i="4" s="1"/>
  <c r="J105" i="4"/>
  <c r="K105" i="4" s="1"/>
  <c r="M105" i="4" s="1"/>
  <c r="J104" i="4"/>
  <c r="K104" i="4" s="1"/>
  <c r="M104" i="4" s="1"/>
  <c r="J103" i="4"/>
  <c r="K103" i="4" s="1"/>
  <c r="M103" i="4" s="1"/>
  <c r="J102" i="4"/>
  <c r="L102" i="4" s="1"/>
  <c r="J101" i="4"/>
  <c r="L101" i="4" s="1"/>
  <c r="J100" i="4"/>
  <c r="L100" i="4" s="1"/>
  <c r="J99" i="4"/>
  <c r="K99" i="4" s="1"/>
  <c r="M99" i="4" s="1"/>
  <c r="J98" i="4"/>
  <c r="K98" i="4" s="1"/>
  <c r="M98" i="4" s="1"/>
  <c r="J97" i="4"/>
  <c r="L97" i="4" s="1"/>
  <c r="J96" i="4"/>
  <c r="K96" i="4" s="1"/>
  <c r="O94" i="4"/>
  <c r="J93" i="4"/>
  <c r="K93" i="4" s="1"/>
  <c r="M93" i="4" s="1"/>
  <c r="J92" i="4"/>
  <c r="K92" i="4" s="1"/>
  <c r="M92" i="4" s="1"/>
  <c r="J91" i="4"/>
  <c r="L91" i="4" s="1"/>
  <c r="J90" i="4"/>
  <c r="K90" i="4" s="1"/>
  <c r="M90" i="4" s="1"/>
  <c r="J89" i="4"/>
  <c r="L89" i="4" s="1"/>
  <c r="J88" i="4"/>
  <c r="L88" i="4" s="1"/>
  <c r="J87" i="4"/>
  <c r="L87" i="4" s="1"/>
  <c r="J86" i="4"/>
  <c r="K86" i="4" s="1"/>
  <c r="M86" i="4" s="1"/>
  <c r="J85" i="4"/>
  <c r="L85" i="4" s="1"/>
  <c r="J83" i="4"/>
  <c r="L83" i="4" s="1"/>
  <c r="J82" i="4"/>
  <c r="L82" i="4" s="1"/>
  <c r="J81" i="4"/>
  <c r="L81" i="4" s="1"/>
  <c r="J80" i="4"/>
  <c r="K80" i="4" s="1"/>
  <c r="M80" i="4" s="1"/>
  <c r="J79" i="4"/>
  <c r="L79" i="4" s="1"/>
  <c r="J78" i="4"/>
  <c r="L78" i="4" s="1"/>
  <c r="J77" i="4"/>
  <c r="L77" i="4" s="1"/>
  <c r="J76" i="4"/>
  <c r="L76" i="4" s="1"/>
  <c r="O74" i="4"/>
  <c r="J73" i="4"/>
  <c r="K73" i="4" s="1"/>
  <c r="M73" i="4" s="1"/>
  <c r="J72" i="4"/>
  <c r="K72" i="4" s="1"/>
  <c r="M72" i="4" s="1"/>
  <c r="J71" i="4"/>
  <c r="K71" i="4" s="1"/>
  <c r="M71" i="4" s="1"/>
  <c r="J70" i="4"/>
  <c r="K70" i="4" s="1"/>
  <c r="M70" i="4" s="1"/>
  <c r="J69" i="4"/>
  <c r="L69" i="4" s="1"/>
  <c r="J68" i="4"/>
  <c r="L68" i="4" s="1"/>
  <c r="J67" i="4"/>
  <c r="L67" i="4" s="1"/>
  <c r="J66" i="4"/>
  <c r="L66" i="4" s="1"/>
  <c r="J65" i="4"/>
  <c r="K65" i="4" s="1"/>
  <c r="M65" i="4" s="1"/>
  <c r="J64" i="4"/>
  <c r="L64" i="4" s="1"/>
  <c r="J63" i="4"/>
  <c r="K63" i="4" s="1"/>
  <c r="M63" i="4" s="1"/>
  <c r="J62" i="4"/>
  <c r="L62" i="4" s="1"/>
  <c r="J61" i="4"/>
  <c r="K61" i="4" s="1"/>
  <c r="M61" i="4" s="1"/>
  <c r="J60" i="4"/>
  <c r="L60" i="4" s="1"/>
  <c r="J59" i="4"/>
  <c r="K59" i="4" s="1"/>
  <c r="M59" i="4" s="1"/>
  <c r="J58" i="4"/>
  <c r="K58" i="4" s="1"/>
  <c r="M58" i="4" s="1"/>
  <c r="J57" i="4"/>
  <c r="L57" i="4" s="1"/>
  <c r="J56" i="4"/>
  <c r="K56" i="4" s="1"/>
  <c r="M56" i="4" s="1"/>
  <c r="J55" i="4"/>
  <c r="K55" i="4" s="1"/>
  <c r="O53" i="4"/>
  <c r="J52" i="4"/>
  <c r="K52" i="4" s="1"/>
  <c r="M52" i="4" s="1"/>
  <c r="J51" i="4"/>
  <c r="K51" i="4" s="1"/>
  <c r="M51" i="4" s="1"/>
  <c r="J50" i="4"/>
  <c r="L50" i="4" s="1"/>
  <c r="J49" i="4"/>
  <c r="K49" i="4" s="1"/>
  <c r="M49" i="4" s="1"/>
  <c r="J48" i="4"/>
  <c r="L48" i="4" s="1"/>
  <c r="J47" i="4"/>
  <c r="K47" i="4" s="1"/>
  <c r="M47" i="4" s="1"/>
  <c r="J46" i="4"/>
  <c r="K46" i="4" s="1"/>
  <c r="M46" i="4" s="1"/>
  <c r="J45" i="4"/>
  <c r="K45" i="4" s="1"/>
  <c r="M45" i="4" s="1"/>
  <c r="J44" i="4"/>
  <c r="K44" i="4" s="1"/>
  <c r="M44" i="4" s="1"/>
  <c r="J43" i="4"/>
  <c r="K43" i="4" s="1"/>
  <c r="M43" i="4" s="1"/>
  <c r="J42" i="4"/>
  <c r="L42" i="4" s="1"/>
  <c r="J41" i="4"/>
  <c r="L41" i="4" s="1"/>
  <c r="J40" i="4"/>
  <c r="L40" i="4" s="1"/>
  <c r="J39" i="4"/>
  <c r="L39" i="4" s="1"/>
  <c r="J38" i="4"/>
  <c r="L38" i="4" s="1"/>
  <c r="J37" i="4"/>
  <c r="L37" i="4" s="1"/>
  <c r="J36" i="4"/>
  <c r="L36" i="4" s="1"/>
  <c r="J35" i="4"/>
  <c r="L35" i="4" s="1"/>
  <c r="J34" i="4"/>
  <c r="L34" i="4" s="1"/>
  <c r="J33" i="4"/>
  <c r="L33" i="4" s="1"/>
  <c r="J32" i="4"/>
  <c r="L32" i="4" s="1"/>
  <c r="J31" i="4"/>
  <c r="L31" i="4" s="1"/>
  <c r="J30" i="4"/>
  <c r="L30" i="4" s="1"/>
  <c r="J29" i="4"/>
  <c r="K29" i="4" s="1"/>
  <c r="M29" i="4" s="1"/>
  <c r="J28" i="4"/>
  <c r="O25" i="4"/>
  <c r="J24" i="4"/>
  <c r="L24" i="4" s="1"/>
  <c r="J23" i="4"/>
  <c r="K23" i="4" s="1"/>
  <c r="M23" i="4" s="1"/>
  <c r="J22" i="4"/>
  <c r="K22" i="4" s="1"/>
  <c r="M22" i="4" s="1"/>
  <c r="J21" i="4"/>
  <c r="K21" i="4" s="1"/>
  <c r="M21" i="4" s="1"/>
  <c r="J20" i="4"/>
  <c r="K20" i="4" s="1"/>
  <c r="M20" i="4" s="1"/>
  <c r="J19" i="4"/>
  <c r="K19" i="4" s="1"/>
  <c r="M19" i="4" s="1"/>
  <c r="J18" i="4"/>
  <c r="L18" i="4" s="1"/>
  <c r="J17" i="4"/>
  <c r="L17" i="4" s="1"/>
  <c r="J16" i="4"/>
  <c r="L16" i="4" s="1"/>
  <c r="J15" i="4"/>
  <c r="L15" i="4" s="1"/>
  <c r="J14" i="4"/>
  <c r="L14" i="4" s="1"/>
  <c r="J12" i="4"/>
  <c r="K12" i="4" s="1"/>
  <c r="M12" i="4" s="1"/>
  <c r="J11" i="4"/>
  <c r="L11" i="4" s="1"/>
  <c r="L10" i="4"/>
  <c r="J9" i="4"/>
  <c r="K9" i="4" s="1"/>
  <c r="M9" i="4" s="1"/>
  <c r="J8" i="4"/>
  <c r="J201" i="4" l="1"/>
  <c r="K64" i="4"/>
  <c r="M64" i="4" s="1"/>
  <c r="J221" i="4"/>
  <c r="K206" i="4"/>
  <c r="M206" i="4" s="1"/>
  <c r="K211" i="4"/>
  <c r="M211" i="4" s="1"/>
  <c r="N211" i="4" s="1"/>
  <c r="P211" i="4" s="1"/>
  <c r="K212" i="4"/>
  <c r="M212" i="4" s="1"/>
  <c r="K213" i="4"/>
  <c r="M213" i="4" s="1"/>
  <c r="K193" i="4"/>
  <c r="M193" i="4" s="1"/>
  <c r="N193" i="4" s="1"/>
  <c r="K192" i="4"/>
  <c r="M192" i="4" s="1"/>
  <c r="N192" i="4" s="1"/>
  <c r="P192" i="4" s="1"/>
  <c r="K200" i="4"/>
  <c r="M200" i="4" s="1"/>
  <c r="K166" i="4"/>
  <c r="M166" i="4" s="1"/>
  <c r="K165" i="4"/>
  <c r="M165" i="4" s="1"/>
  <c r="K164" i="4"/>
  <c r="M164" i="4" s="1"/>
  <c r="N164" i="4" s="1"/>
  <c r="P164" i="4" s="1"/>
  <c r="K163" i="4"/>
  <c r="M163" i="4" s="1"/>
  <c r="K162" i="4"/>
  <c r="M162" i="4" s="1"/>
  <c r="K161" i="4"/>
  <c r="M161" i="4" s="1"/>
  <c r="K150" i="4"/>
  <c r="M150" i="4" s="1"/>
  <c r="N150" i="4" s="1"/>
  <c r="K132" i="4"/>
  <c r="K137" i="4"/>
  <c r="M137" i="4" s="1"/>
  <c r="K138" i="4"/>
  <c r="M138" i="4" s="1"/>
  <c r="K139" i="4"/>
  <c r="M139" i="4" s="1"/>
  <c r="K128" i="4"/>
  <c r="M128" i="4" s="1"/>
  <c r="K125" i="4"/>
  <c r="M125" i="4" s="1"/>
  <c r="K124" i="4"/>
  <c r="M124" i="4" s="1"/>
  <c r="K123" i="4"/>
  <c r="M123" i="4" s="1"/>
  <c r="N123" i="4" s="1"/>
  <c r="P123" i="4" s="1"/>
  <c r="K122" i="4"/>
  <c r="M122" i="4" s="1"/>
  <c r="K121" i="4"/>
  <c r="M121" i="4" s="1"/>
  <c r="K118" i="4"/>
  <c r="M118" i="4" s="1"/>
  <c r="K108" i="4"/>
  <c r="M108" i="4" s="1"/>
  <c r="K109" i="4"/>
  <c r="M109" i="4" s="1"/>
  <c r="L110" i="4"/>
  <c r="N110" i="4" s="1"/>
  <c r="N84" i="4"/>
  <c r="K76" i="4"/>
  <c r="M76" i="4" s="1"/>
  <c r="M94" i="4" s="1"/>
  <c r="K77" i="4"/>
  <c r="M77" i="4" s="1"/>
  <c r="N77" i="4" s="1"/>
  <c r="P77" i="4" s="1"/>
  <c r="K78" i="4"/>
  <c r="M78" i="4" s="1"/>
  <c r="K79" i="4"/>
  <c r="M79" i="4" s="1"/>
  <c r="K87" i="4"/>
  <c r="M87" i="4" s="1"/>
  <c r="K88" i="4"/>
  <c r="M88" i="4" s="1"/>
  <c r="K89" i="4"/>
  <c r="M89" i="4" s="1"/>
  <c r="J53" i="4"/>
  <c r="J25" i="4"/>
  <c r="K24" i="4"/>
  <c r="M24" i="4" s="1"/>
  <c r="K57" i="4"/>
  <c r="M57" i="4" s="1"/>
  <c r="K60" i="4"/>
  <c r="M60" i="4" s="1"/>
  <c r="K97" i="4"/>
  <c r="M97" i="4" s="1"/>
  <c r="K100" i="4"/>
  <c r="M100" i="4" s="1"/>
  <c r="K101" i="4"/>
  <c r="M101" i="4" s="1"/>
  <c r="N101" i="4" s="1"/>
  <c r="P101" i="4" s="1"/>
  <c r="K102" i="4"/>
  <c r="M102" i="4" s="1"/>
  <c r="N102" i="4" s="1"/>
  <c r="L115" i="4"/>
  <c r="N115" i="4" s="1"/>
  <c r="K116" i="4"/>
  <c r="M116" i="4" s="1"/>
  <c r="N116" i="4" s="1"/>
  <c r="P116" i="4" s="1"/>
  <c r="K144" i="4"/>
  <c r="M144" i="4" s="1"/>
  <c r="K179" i="4"/>
  <c r="M179" i="4" s="1"/>
  <c r="K180" i="4"/>
  <c r="M180" i="4" s="1"/>
  <c r="K181" i="4"/>
  <c r="M181" i="4" s="1"/>
  <c r="K182" i="4"/>
  <c r="M182" i="4" s="1"/>
  <c r="K185" i="4"/>
  <c r="M185" i="4" s="1"/>
  <c r="K186" i="4"/>
  <c r="M186" i="4" s="1"/>
  <c r="K217" i="4"/>
  <c r="M217" i="4" s="1"/>
  <c r="K220" i="4"/>
  <c r="M220" i="4" s="1"/>
  <c r="J225" i="4"/>
  <c r="K223" i="4"/>
  <c r="M223" i="4" s="1"/>
  <c r="N223" i="4" s="1"/>
  <c r="P223" i="4" s="1"/>
  <c r="P225" i="4" s="1"/>
  <c r="K224" i="4"/>
  <c r="M224" i="4" s="1"/>
  <c r="K10" i="4"/>
  <c r="M10" i="4" s="1"/>
  <c r="K11" i="4"/>
  <c r="M11" i="4" s="1"/>
  <c r="N11" i="4" s="1"/>
  <c r="K48" i="4"/>
  <c r="M48" i="4" s="1"/>
  <c r="K8" i="4"/>
  <c r="N10" i="4"/>
  <c r="P10" i="4" s="1"/>
  <c r="K14" i="4"/>
  <c r="M14" i="4" s="1"/>
  <c r="K15" i="4"/>
  <c r="M15" i="4" s="1"/>
  <c r="N15" i="4" s="1"/>
  <c r="K16" i="4"/>
  <c r="M16" i="4" s="1"/>
  <c r="K17" i="4"/>
  <c r="M17" i="4" s="1"/>
  <c r="N17" i="4" s="1"/>
  <c r="P17" i="4" s="1"/>
  <c r="K18" i="4"/>
  <c r="M18" i="4" s="1"/>
  <c r="N18" i="4" s="1"/>
  <c r="N24" i="4"/>
  <c r="P24" i="4" s="1"/>
  <c r="O226" i="4"/>
  <c r="K30" i="4"/>
  <c r="M30" i="4" s="1"/>
  <c r="K31" i="4"/>
  <c r="M31" i="4" s="1"/>
  <c r="N31" i="4" s="1"/>
  <c r="P31" i="4" s="1"/>
  <c r="K32" i="4"/>
  <c r="M32" i="4" s="1"/>
  <c r="K33" i="4"/>
  <c r="M33" i="4" s="1"/>
  <c r="K34" i="4"/>
  <c r="M34" i="4" s="1"/>
  <c r="K35" i="4"/>
  <c r="M35" i="4" s="1"/>
  <c r="N35" i="4" s="1"/>
  <c r="P35" i="4" s="1"/>
  <c r="K36" i="4"/>
  <c r="M36" i="4" s="1"/>
  <c r="K37" i="4"/>
  <c r="M37" i="4" s="1"/>
  <c r="K38" i="4"/>
  <c r="M38" i="4" s="1"/>
  <c r="K39" i="4"/>
  <c r="M39" i="4" s="1"/>
  <c r="N39" i="4" s="1"/>
  <c r="P39" i="4" s="1"/>
  <c r="K40" i="4"/>
  <c r="M40" i="4" s="1"/>
  <c r="K41" i="4"/>
  <c r="M41" i="4" s="1"/>
  <c r="K42" i="4"/>
  <c r="M42" i="4" s="1"/>
  <c r="N48" i="4"/>
  <c r="K50" i="4"/>
  <c r="M50" i="4" s="1"/>
  <c r="N57" i="4"/>
  <c r="N60" i="4"/>
  <c r="K62" i="4"/>
  <c r="M62" i="4" s="1"/>
  <c r="N62" i="4" s="1"/>
  <c r="N64" i="4"/>
  <c r="K66" i="4"/>
  <c r="M66" i="4" s="1"/>
  <c r="K67" i="4"/>
  <c r="M67" i="4" s="1"/>
  <c r="K68" i="4"/>
  <c r="M68" i="4" s="1"/>
  <c r="N68" i="4" s="1"/>
  <c r="P68" i="4" s="1"/>
  <c r="K69" i="4"/>
  <c r="M69" i="4" s="1"/>
  <c r="N78" i="4"/>
  <c r="N79" i="4"/>
  <c r="K81" i="4"/>
  <c r="M81" i="4" s="1"/>
  <c r="K82" i="4"/>
  <c r="M82" i="4" s="1"/>
  <c r="N82" i="4" s="1"/>
  <c r="P82" i="4" s="1"/>
  <c r="K83" i="4"/>
  <c r="M83" i="4" s="1"/>
  <c r="K85" i="4"/>
  <c r="M85" i="4" s="1"/>
  <c r="N85" i="4" s="1"/>
  <c r="N87" i="4"/>
  <c r="P87" i="4" s="1"/>
  <c r="N88" i="4"/>
  <c r="P88" i="4" s="1"/>
  <c r="N89" i="4"/>
  <c r="K91" i="4"/>
  <c r="M91" i="4" s="1"/>
  <c r="N97" i="4"/>
  <c r="N100" i="4"/>
  <c r="P100" i="4" s="1"/>
  <c r="K106" i="4"/>
  <c r="M106" i="4" s="1"/>
  <c r="N106" i="4" s="1"/>
  <c r="N108" i="4"/>
  <c r="N109" i="4"/>
  <c r="P109" i="4" s="1"/>
  <c r="K117" i="4"/>
  <c r="M117" i="4" s="1"/>
  <c r="N117" i="4" s="1"/>
  <c r="P117" i="4" s="1"/>
  <c r="N118" i="4"/>
  <c r="L119" i="4"/>
  <c r="N119" i="4" s="1"/>
  <c r="P119" i="4" s="1"/>
  <c r="K142" i="4"/>
  <c r="K146" i="4"/>
  <c r="M146" i="4" s="1"/>
  <c r="N146" i="4" s="1"/>
  <c r="K147" i="4"/>
  <c r="M147" i="4" s="1"/>
  <c r="N147" i="4" s="1"/>
  <c r="P147" i="4" s="1"/>
  <c r="K148" i="4"/>
  <c r="M148" i="4" s="1"/>
  <c r="N148" i="4" s="1"/>
  <c r="K152" i="4"/>
  <c r="M152" i="4" s="1"/>
  <c r="N152" i="4" s="1"/>
  <c r="P152" i="4" s="1"/>
  <c r="K153" i="4"/>
  <c r="M153" i="4" s="1"/>
  <c r="N153" i="4" s="1"/>
  <c r="K156" i="4"/>
  <c r="M156" i="4" s="1"/>
  <c r="N156" i="4" s="1"/>
  <c r="P156" i="4" s="1"/>
  <c r="K157" i="4"/>
  <c r="M157" i="4" s="1"/>
  <c r="N157" i="4" s="1"/>
  <c r="P157" i="4" s="1"/>
  <c r="K158" i="4"/>
  <c r="M158" i="4" s="1"/>
  <c r="N158" i="4" s="1"/>
  <c r="P158" i="4" s="1"/>
  <c r="K159" i="4"/>
  <c r="M159" i="4" s="1"/>
  <c r="N159" i="4" s="1"/>
  <c r="K169" i="4"/>
  <c r="K201" i="4" s="1"/>
  <c r="K172" i="4"/>
  <c r="M172" i="4" s="1"/>
  <c r="N172" i="4" s="1"/>
  <c r="P172" i="4" s="1"/>
  <c r="K173" i="4"/>
  <c r="M173" i="4" s="1"/>
  <c r="N173" i="4" s="1"/>
  <c r="P173" i="4" s="1"/>
  <c r="K174" i="4"/>
  <c r="M174" i="4" s="1"/>
  <c r="N174" i="4" s="1"/>
  <c r="P174" i="4" s="1"/>
  <c r="K175" i="4"/>
  <c r="M175" i="4" s="1"/>
  <c r="N175" i="4" s="1"/>
  <c r="K188" i="4"/>
  <c r="M188" i="4" s="1"/>
  <c r="N188" i="4" s="1"/>
  <c r="K208" i="4"/>
  <c r="M208" i="4" s="1"/>
  <c r="N208" i="4" s="1"/>
  <c r="P208" i="4" s="1"/>
  <c r="K209" i="4"/>
  <c r="M209" i="4" s="1"/>
  <c r="N209" i="4" s="1"/>
  <c r="K215" i="4"/>
  <c r="M215" i="4" s="1"/>
  <c r="N215" i="4" s="1"/>
  <c r="N14" i="4"/>
  <c r="P14" i="4" s="1"/>
  <c r="N16" i="4"/>
  <c r="P16" i="4" s="1"/>
  <c r="N30" i="4"/>
  <c r="P30" i="4" s="1"/>
  <c r="N32" i="4"/>
  <c r="P32" i="4" s="1"/>
  <c r="N33" i="4"/>
  <c r="N34" i="4"/>
  <c r="P34" i="4" s="1"/>
  <c r="N36" i="4"/>
  <c r="P36" i="4" s="1"/>
  <c r="N37" i="4"/>
  <c r="P37" i="4" s="1"/>
  <c r="N38" i="4"/>
  <c r="P38" i="4" s="1"/>
  <c r="N40" i="4"/>
  <c r="P40" i="4" s="1"/>
  <c r="N41" i="4"/>
  <c r="N42" i="4"/>
  <c r="N50" i="4"/>
  <c r="N66" i="4"/>
  <c r="P66" i="4" s="1"/>
  <c r="N67" i="4"/>
  <c r="P67" i="4" s="1"/>
  <c r="N69" i="4"/>
  <c r="N81" i="4"/>
  <c r="P81" i="4" s="1"/>
  <c r="N83" i="4"/>
  <c r="P83" i="4" s="1"/>
  <c r="N91" i="4"/>
  <c r="K111" i="4"/>
  <c r="M55" i="4"/>
  <c r="M8" i="4"/>
  <c r="M25" i="4" s="1"/>
  <c r="L9" i="4"/>
  <c r="N9" i="4" s="1"/>
  <c r="L12" i="4"/>
  <c r="N12" i="4" s="1"/>
  <c r="L19" i="4"/>
  <c r="N19" i="4" s="1"/>
  <c r="P19" i="4" s="1"/>
  <c r="L20" i="4"/>
  <c r="N20" i="4" s="1"/>
  <c r="P20" i="4" s="1"/>
  <c r="L21" i="4"/>
  <c r="N21" i="4" s="1"/>
  <c r="P21" i="4" s="1"/>
  <c r="L22" i="4"/>
  <c r="N22" i="4" s="1"/>
  <c r="P22" i="4" s="1"/>
  <c r="L23" i="4"/>
  <c r="N23" i="4" s="1"/>
  <c r="L28" i="4"/>
  <c r="L29" i="4"/>
  <c r="N29" i="4" s="1"/>
  <c r="L43" i="4"/>
  <c r="N43" i="4" s="1"/>
  <c r="P43" i="4" s="1"/>
  <c r="L44" i="4"/>
  <c r="N44" i="4" s="1"/>
  <c r="P44" i="4" s="1"/>
  <c r="L45" i="4"/>
  <c r="N45" i="4" s="1"/>
  <c r="P45" i="4" s="1"/>
  <c r="L46" i="4"/>
  <c r="N46" i="4" s="1"/>
  <c r="P46" i="4" s="1"/>
  <c r="L47" i="4"/>
  <c r="N47" i="4" s="1"/>
  <c r="L49" i="4"/>
  <c r="N49" i="4" s="1"/>
  <c r="L51" i="4"/>
  <c r="N51" i="4" s="1"/>
  <c r="P51" i="4" s="1"/>
  <c r="L52" i="4"/>
  <c r="N52" i="4" s="1"/>
  <c r="L55" i="4"/>
  <c r="L56" i="4"/>
  <c r="N56" i="4" s="1"/>
  <c r="L58" i="4"/>
  <c r="N58" i="4" s="1"/>
  <c r="P58" i="4" s="1"/>
  <c r="L59" i="4"/>
  <c r="N59" i="4" s="1"/>
  <c r="L61" i="4"/>
  <c r="N61" i="4" s="1"/>
  <c r="L63" i="4"/>
  <c r="N63" i="4" s="1"/>
  <c r="L65" i="4"/>
  <c r="N65" i="4" s="1"/>
  <c r="L70" i="4"/>
  <c r="N70" i="4" s="1"/>
  <c r="P70" i="4" s="1"/>
  <c r="L71" i="4"/>
  <c r="N71" i="4" s="1"/>
  <c r="P71" i="4" s="1"/>
  <c r="L72" i="4"/>
  <c r="N72" i="4" s="1"/>
  <c r="P72" i="4" s="1"/>
  <c r="L73" i="4"/>
  <c r="N73" i="4" s="1"/>
  <c r="P73" i="4" s="1"/>
  <c r="J74" i="4"/>
  <c r="L80" i="4"/>
  <c r="N80" i="4" s="1"/>
  <c r="L86" i="4"/>
  <c r="N86" i="4" s="1"/>
  <c r="L90" i="4"/>
  <c r="N90" i="4" s="1"/>
  <c r="L92" i="4"/>
  <c r="N92" i="4" s="1"/>
  <c r="P92" i="4" s="1"/>
  <c r="L93" i="4"/>
  <c r="N93" i="4" s="1"/>
  <c r="P93" i="4" s="1"/>
  <c r="J94" i="4"/>
  <c r="M96" i="4"/>
  <c r="L98" i="4"/>
  <c r="N98" i="4" s="1"/>
  <c r="P98" i="4" s="1"/>
  <c r="L99" i="4"/>
  <c r="N99" i="4" s="1"/>
  <c r="L103" i="4"/>
  <c r="N103" i="4" s="1"/>
  <c r="P103" i="4" s="1"/>
  <c r="L104" i="4"/>
  <c r="N104" i="4" s="1"/>
  <c r="P104" i="4" s="1"/>
  <c r="L105" i="4"/>
  <c r="N105" i="4" s="1"/>
  <c r="L107" i="4"/>
  <c r="N107" i="4" s="1"/>
  <c r="K113" i="4"/>
  <c r="J130" i="4"/>
  <c r="L8" i="4"/>
  <c r="K28" i="4"/>
  <c r="J111" i="4"/>
  <c r="L96" i="4"/>
  <c r="L114" i="4"/>
  <c r="N114" i="4" s="1"/>
  <c r="P114" i="4" s="1"/>
  <c r="L120" i="4"/>
  <c r="N120" i="4" s="1"/>
  <c r="P120" i="4" s="1"/>
  <c r="N121" i="4"/>
  <c r="P121" i="4" s="1"/>
  <c r="N122" i="4"/>
  <c r="P122" i="4" s="1"/>
  <c r="N124" i="4"/>
  <c r="P124" i="4" s="1"/>
  <c r="N125" i="4"/>
  <c r="N128" i="4"/>
  <c r="N137" i="4"/>
  <c r="P137" i="4" s="1"/>
  <c r="N138" i="4"/>
  <c r="P138" i="4" s="1"/>
  <c r="N139" i="4"/>
  <c r="N144" i="4"/>
  <c r="N161" i="4"/>
  <c r="P161" i="4" s="1"/>
  <c r="N162" i="4"/>
  <c r="P162" i="4" s="1"/>
  <c r="N163" i="4"/>
  <c r="P163" i="4" s="1"/>
  <c r="N165" i="4"/>
  <c r="P165" i="4" s="1"/>
  <c r="N166" i="4"/>
  <c r="N179" i="4"/>
  <c r="P179" i="4" s="1"/>
  <c r="N180" i="4"/>
  <c r="P180" i="4" s="1"/>
  <c r="N181" i="4"/>
  <c r="P181" i="4" s="1"/>
  <c r="N182" i="4"/>
  <c r="N185" i="4"/>
  <c r="P185" i="4" s="1"/>
  <c r="N186" i="4"/>
  <c r="N200" i="4"/>
  <c r="P200" i="4" s="1"/>
  <c r="N206" i="4"/>
  <c r="N212" i="4"/>
  <c r="P212" i="4" s="1"/>
  <c r="N213" i="4"/>
  <c r="N217" i="4"/>
  <c r="N220" i="4"/>
  <c r="P220" i="4" s="1"/>
  <c r="N224" i="4"/>
  <c r="L126" i="4"/>
  <c r="N126" i="4" s="1"/>
  <c r="L127" i="4"/>
  <c r="N127" i="4" s="1"/>
  <c r="L129" i="4"/>
  <c r="N129" i="4" s="1"/>
  <c r="P129" i="4" s="1"/>
  <c r="M132" i="4"/>
  <c r="L133" i="4"/>
  <c r="N133" i="4" s="1"/>
  <c r="P133" i="4" s="1"/>
  <c r="L134" i="4"/>
  <c r="N134" i="4" s="1"/>
  <c r="P134" i="4" s="1"/>
  <c r="L135" i="4"/>
  <c r="N135" i="4" s="1"/>
  <c r="P135" i="4" s="1"/>
  <c r="L136" i="4"/>
  <c r="N136" i="4" s="1"/>
  <c r="J140" i="4"/>
  <c r="M142" i="4"/>
  <c r="L143" i="4"/>
  <c r="N143" i="4" s="1"/>
  <c r="L145" i="4"/>
  <c r="N145" i="4" s="1"/>
  <c r="L149" i="4"/>
  <c r="N149" i="4" s="1"/>
  <c r="L151" i="4"/>
  <c r="N151" i="4" s="1"/>
  <c r="L154" i="4"/>
  <c r="N154" i="4" s="1"/>
  <c r="P154" i="4" s="1"/>
  <c r="L155" i="4"/>
  <c r="N155" i="4" s="1"/>
  <c r="P155" i="4" s="1"/>
  <c r="L160" i="4"/>
  <c r="N160" i="4" s="1"/>
  <c r="J167" i="4"/>
  <c r="L170" i="4"/>
  <c r="N170" i="4" s="1"/>
  <c r="L171" i="4"/>
  <c r="N171" i="4" s="1"/>
  <c r="L176" i="4"/>
  <c r="N176" i="4" s="1"/>
  <c r="P176" i="4" s="1"/>
  <c r="L177" i="4"/>
  <c r="N177" i="4" s="1"/>
  <c r="P177" i="4" s="1"/>
  <c r="L178" i="4"/>
  <c r="N178" i="4" s="1"/>
  <c r="L183" i="4"/>
  <c r="N183" i="4" s="1"/>
  <c r="P183" i="4" s="1"/>
  <c r="L184" i="4"/>
  <c r="N184" i="4" s="1"/>
  <c r="L187" i="4"/>
  <c r="N187" i="4" s="1"/>
  <c r="L189" i="4"/>
  <c r="N189" i="4" s="1"/>
  <c r="P189" i="4" s="1"/>
  <c r="L190" i="4"/>
  <c r="N190" i="4" s="1"/>
  <c r="P190" i="4" s="1"/>
  <c r="L191" i="4"/>
  <c r="N191" i="4" s="1"/>
  <c r="L194" i="4"/>
  <c r="N194" i="4" s="1"/>
  <c r="P194" i="4" s="1"/>
  <c r="L195" i="4"/>
  <c r="N195" i="4" s="1"/>
  <c r="P195" i="4" s="1"/>
  <c r="L196" i="4"/>
  <c r="N196" i="4" s="1"/>
  <c r="P196" i="4" s="1"/>
  <c r="L197" i="4"/>
  <c r="N197" i="4" s="1"/>
  <c r="P197" i="4" s="1"/>
  <c r="L198" i="4"/>
  <c r="N198" i="4" s="1"/>
  <c r="P198" i="4" s="1"/>
  <c r="L199" i="4"/>
  <c r="N199" i="4" s="1"/>
  <c r="L203" i="4"/>
  <c r="L204" i="4"/>
  <c r="N204" i="4" s="1"/>
  <c r="P204" i="4" s="1"/>
  <c r="L205" i="4"/>
  <c r="N205" i="4" s="1"/>
  <c r="L207" i="4"/>
  <c r="N207" i="4" s="1"/>
  <c r="L210" i="4"/>
  <c r="N210" i="4" s="1"/>
  <c r="L214" i="4"/>
  <c r="N214" i="4" s="1"/>
  <c r="L216" i="4"/>
  <c r="N216" i="4" s="1"/>
  <c r="L218" i="4"/>
  <c r="N218" i="4" s="1"/>
  <c r="P218" i="4" s="1"/>
  <c r="L219" i="4"/>
  <c r="N219" i="4" s="1"/>
  <c r="L222" i="4"/>
  <c r="L169" i="4"/>
  <c r="K203" i="4"/>
  <c r="K222" i="4"/>
  <c r="M140" i="4" l="1"/>
  <c r="M167" i="4"/>
  <c r="K167" i="4"/>
  <c r="M111" i="4"/>
  <c r="K94" i="4"/>
  <c r="M169" i="4"/>
  <c r="M201" i="4" s="1"/>
  <c r="K74" i="4"/>
  <c r="K140" i="4"/>
  <c r="M74" i="4"/>
  <c r="P167" i="4"/>
  <c r="K25" i="4"/>
  <c r="J226" i="4"/>
  <c r="P25" i="4"/>
  <c r="M222" i="4"/>
  <c r="M225" i="4" s="1"/>
  <c r="K225" i="4"/>
  <c r="L201" i="4"/>
  <c r="N169" i="4"/>
  <c r="N201" i="4" s="1"/>
  <c r="L221" i="4"/>
  <c r="L111" i="4"/>
  <c r="N96" i="4"/>
  <c r="M28" i="4"/>
  <c r="M53" i="4" s="1"/>
  <c r="K53" i="4"/>
  <c r="P140" i="4"/>
  <c r="L140" i="4"/>
  <c r="L167" i="4"/>
  <c r="L94" i="4"/>
  <c r="M203" i="4"/>
  <c r="M221" i="4" s="1"/>
  <c r="K221" i="4"/>
  <c r="L225" i="4"/>
  <c r="L25" i="4"/>
  <c r="N8" i="4"/>
  <c r="N25" i="4" s="1"/>
  <c r="K130" i="4"/>
  <c r="M113" i="4"/>
  <c r="L74" i="4"/>
  <c r="N55" i="4"/>
  <c r="P55" i="4" s="1"/>
  <c r="L53" i="4"/>
  <c r="P201" i="4"/>
  <c r="N132" i="4"/>
  <c r="N140" i="4" s="1"/>
  <c r="L130" i="4"/>
  <c r="N142" i="4"/>
  <c r="N167" i="4" s="1"/>
  <c r="N76" i="4"/>
  <c r="N94" i="4" l="1"/>
  <c r="P76" i="4"/>
  <c r="P94" i="4" s="1"/>
  <c r="P74" i="4"/>
  <c r="N74" i="4"/>
  <c r="M130" i="4"/>
  <c r="M226" i="4" s="1"/>
  <c r="N113" i="4"/>
  <c r="N111" i="4"/>
  <c r="P96" i="4"/>
  <c r="P111" i="4" s="1"/>
  <c r="N28" i="4"/>
  <c r="N222" i="4"/>
  <c r="N225" i="4" s="1"/>
  <c r="K226" i="4"/>
  <c r="N203" i="4"/>
  <c r="L226" i="4"/>
  <c r="P113" i="4" l="1"/>
  <c r="P130" i="4" s="1"/>
  <c r="N130" i="4"/>
  <c r="N221" i="4"/>
  <c r="P203" i="4"/>
  <c r="P221" i="4" s="1"/>
  <c r="N53" i="4"/>
  <c r="P28" i="4"/>
  <c r="P53" i="4" s="1"/>
  <c r="P226" i="4" l="1"/>
  <c r="N226" i="4"/>
</calcChain>
</file>

<file path=xl/sharedStrings.xml><?xml version="1.0" encoding="utf-8"?>
<sst xmlns="http://schemas.openxmlformats.org/spreadsheetml/2006/main" count="263" uniqueCount="186">
  <si>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</si>
  <si>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</si>
  <si>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</si>
  <si>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</si>
  <si>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</si>
  <si>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</si>
  <si>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</si>
  <si>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</si>
  <si>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</si>
  <si>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</si>
  <si>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</si>
  <si>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</si>
  <si>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</si>
  <si>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</si>
  <si>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</si>
  <si>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</si>
  <si>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</si>
  <si>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</si>
  <si>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</si>
  <si>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</si>
  <si>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</si>
  <si>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</si>
  <si>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</si>
  <si>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</si>
  <si>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</si>
  <si>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</si>
  <si>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</si>
  <si>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</si>
  <si>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</si>
  <si>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</si>
  <si>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</si>
  <si>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</si>
  <si>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</si>
  <si>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</si>
  <si>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</si>
  <si>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</si>
  <si>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</si>
  <si>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</si>
  <si>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</si>
  <si>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</si>
  <si>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</si>
  <si>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</si>
  <si>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</si>
  <si>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</si>
  <si>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</si>
  <si>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</si>
  <si>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</si>
  <si>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2017г.</t>
  </si>
  <si>
    <t>12.10.19г.</t>
  </si>
  <si>
    <t>17.09.19г.</t>
  </si>
  <si>
    <t>2018г.</t>
  </si>
  <si>
    <t>17.06.18г.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</si>
  <si>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</si>
  <si>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</si>
  <si>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</si>
  <si>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</si>
  <si>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</si>
  <si>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</si>
  <si>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</si>
  <si>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</si>
  <si>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</si>
  <si>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</si>
  <si>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</si>
  <si>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</si>
  <si>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</si>
  <si>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</si>
  <si>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</si>
  <si>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>Итого</t>
  </si>
  <si>
    <t>06.05.20г</t>
  </si>
  <si>
    <t>21.07.20г.</t>
  </si>
  <si>
    <t>05.07.20г.</t>
  </si>
  <si>
    <t>15.07.20г.</t>
  </si>
  <si>
    <t>08.07.19г.</t>
  </si>
  <si>
    <t>22.08.20г.</t>
  </si>
  <si>
    <t>06.08.20г.</t>
  </si>
  <si>
    <t>26.09.20г.</t>
  </si>
  <si>
    <t>27.09.20г.</t>
  </si>
  <si>
    <t>05.09.20г.</t>
  </si>
  <si>
    <t>12.09.20г.</t>
  </si>
  <si>
    <t>19.09.20г.</t>
  </si>
  <si>
    <t>16.09.20г.</t>
  </si>
  <si>
    <t>23.09.20г.</t>
  </si>
  <si>
    <t>03.10.20г.</t>
  </si>
  <si>
    <t>17.10.20г.</t>
  </si>
  <si>
    <t>07.10.20г.</t>
  </si>
  <si>
    <t>15.10.20г.</t>
  </si>
  <si>
    <t>23.10.19г.</t>
  </si>
  <si>
    <t>04.10.20г.</t>
  </si>
  <si>
    <t>11.10.20г.</t>
  </si>
  <si>
    <t>21.10.20г.</t>
  </si>
  <si>
    <t>27.11.20г.</t>
  </si>
  <si>
    <t>30.11.20г.</t>
  </si>
  <si>
    <t>12.12.20г</t>
  </si>
  <si>
    <t>14.12.20г</t>
  </si>
  <si>
    <t>30.12.20г.</t>
  </si>
  <si>
    <t>05.12.20г.</t>
  </si>
  <si>
    <t>23.11.20г.</t>
  </si>
  <si>
    <t>27.03.21г.</t>
  </si>
  <si>
    <t>19.04.21г.</t>
  </si>
  <si>
    <t>09.06.21</t>
  </si>
  <si>
    <t>12.05.21</t>
  </si>
  <si>
    <t>26.06.21</t>
  </si>
  <si>
    <t>23.06.21г</t>
  </si>
  <si>
    <t>26.06.21г</t>
  </si>
  <si>
    <t>29.06.21г</t>
  </si>
  <si>
    <t>19.06.21г</t>
  </si>
  <si>
    <t>27.06.21</t>
  </si>
  <si>
    <t>24.06.21</t>
  </si>
  <si>
    <t>13.06.21г</t>
  </si>
  <si>
    <t>22.06.21</t>
  </si>
  <si>
    <t>28.06.21г</t>
  </si>
  <si>
    <t>13.06.21</t>
  </si>
  <si>
    <t>23.05.21г</t>
  </si>
  <si>
    <t>16.06.21</t>
  </si>
  <si>
    <t>22.06.21г</t>
  </si>
  <si>
    <t>07.07.21г</t>
  </si>
  <si>
    <t>16.06.21г</t>
  </si>
  <si>
    <t>21.06.21г</t>
  </si>
  <si>
    <t>30.06.21г</t>
  </si>
  <si>
    <t>Итого по 4-ой  Садовой улице:</t>
  </si>
  <si>
    <t>Ул.Центральная</t>
  </si>
  <si>
    <t>Потери 8,7% кВт</t>
  </si>
  <si>
    <t>Тариф- 5,93 руб.</t>
  </si>
  <si>
    <t>долг на 01.08.21г.</t>
  </si>
  <si>
    <t>Итого по Западной улице:</t>
  </si>
  <si>
    <t>Итого по 1-ой  Садовой улице:</t>
  </si>
  <si>
    <t>18.07.21</t>
  </si>
  <si>
    <t>18.07.21г.</t>
  </si>
  <si>
    <t>14.07.21г.</t>
  </si>
  <si>
    <t>10.07.21</t>
  </si>
  <si>
    <t>25.07.21</t>
  </si>
  <si>
    <t>01.08.21</t>
  </si>
  <si>
    <t>11.07.21</t>
  </si>
  <si>
    <t>24.07.21</t>
  </si>
  <si>
    <t>12.07.21</t>
  </si>
  <si>
    <t>26.07.21</t>
  </si>
  <si>
    <t>13.07.21</t>
  </si>
  <si>
    <t>28.07.21</t>
  </si>
  <si>
    <t>31.07.21</t>
  </si>
  <si>
    <t>02.08.21</t>
  </si>
  <si>
    <t>19.07.21</t>
  </si>
  <si>
    <t>16.07.21</t>
  </si>
  <si>
    <t>17.07.21</t>
  </si>
  <si>
    <t xml:space="preserve"> август 2021г.:</t>
  </si>
  <si>
    <t>по ул Восточная:</t>
  </si>
  <si>
    <t>последняядата оплаты</t>
  </si>
  <si>
    <t>Предыдущие показания на 01.08.21г</t>
  </si>
  <si>
    <t xml:space="preserve"> Конт-ные пок-ия на 01.09.21г.</t>
  </si>
  <si>
    <t>04.08.21г.</t>
  </si>
  <si>
    <t>01.08.21г</t>
  </si>
  <si>
    <t>08.08.21г</t>
  </si>
  <si>
    <t>04.09.21г.</t>
  </si>
  <si>
    <t>0708.21г</t>
  </si>
  <si>
    <t>21.08.21</t>
  </si>
  <si>
    <t>21.08.21г</t>
  </si>
  <si>
    <t>14.08.21г</t>
  </si>
  <si>
    <t>05.08.21</t>
  </si>
  <si>
    <t>09.07.21г</t>
  </si>
  <si>
    <t>10.08.21</t>
  </si>
  <si>
    <t>09.08.21г</t>
  </si>
  <si>
    <t>10.08.21г</t>
  </si>
  <si>
    <t>04.09.21г</t>
  </si>
  <si>
    <t>11.07.21г.</t>
  </si>
  <si>
    <t>13.08.21</t>
  </si>
  <si>
    <t>07.08.21</t>
  </si>
  <si>
    <t>08.08.21</t>
  </si>
  <si>
    <t>29.08.21</t>
  </si>
  <si>
    <t>15.08.21</t>
  </si>
  <si>
    <t>04.08.21</t>
  </si>
  <si>
    <t>09.08.21</t>
  </si>
  <si>
    <t>31.08.21</t>
  </si>
  <si>
    <t>14.08.21</t>
  </si>
  <si>
    <t>28.08.21</t>
  </si>
  <si>
    <t>06.08.21</t>
  </si>
  <si>
    <t>18.08.21</t>
  </si>
  <si>
    <t>26.08.21</t>
  </si>
  <si>
    <t>477,00</t>
  </si>
  <si>
    <t>30.08.21</t>
  </si>
  <si>
    <t>23.08.21</t>
  </si>
  <si>
    <t>04.08.21г</t>
  </si>
  <si>
    <t>24.08.21</t>
  </si>
  <si>
    <t>16.08.21</t>
  </si>
  <si>
    <t>01.09.21</t>
  </si>
  <si>
    <t>22.08.21</t>
  </si>
  <si>
    <t>11.08.21</t>
  </si>
  <si>
    <t>Итого по 7-ой Садовой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</si>
</sst>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top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6" xfId="0" applyFont="1" applyFill="1" applyBorder="1" applyAlignment="1">
      <alignment horizontal="center"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20" xfId="0" applyNumberFormat="1" applyBorder="1"/>
    <xf numFmtId="49" fontId="21" fillId="0" borderId="7" xfId="0" applyNumberFormat="1" applyFont="1" applyBorder="1"/>
    <xf numFmtId="49" fontId="21" fillId="0" borderId="20" xfId="0" applyNumberFormat="1" applyFont="1" applyBorder="1"/>
    <xf numFmtId="49" fontId="0" fillId="0" borderId="5" xfId="0" applyNumberFormat="1" applyBorder="1"/>
    <xf numFmtId="49" fontId="0" fillId="0" borderId="18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2" fontId="1" fillId="0" borderId="80" xfId="0" applyNumberFormat="1" applyFont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 wrapText="1"/>
    </xf>
    <xf numFmtId="2" fontId="1" fillId="0" borderId="81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20" xfId="0" applyNumberFormat="1" applyBorder="1"/>
    <xf numFmtId="49" fontId="1" fillId="0" borderId="2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6" xfId="0" applyFont="1" applyBorder="1"/>
    <xf numFmtId="0" fontId="3" fillId="0" borderId="38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1" fillId="3" borderId="89" xfId="0" applyFont="1" applyFill="1" applyBorder="1" applyAlignment="1">
      <alignment horizontal="center" vertical="top" wrapText="1"/>
    </xf>
    <xf numFmtId="0" fontId="11" fillId="3" borderId="90" xfId="0" applyFont="1" applyFill="1" applyBorder="1" applyAlignment="1">
      <alignment horizontal="center" vertical="top" wrapText="1"/>
    </xf>
    <xf numFmtId="2" fontId="3" fillId="3" borderId="92" xfId="0" applyNumberFormat="1" applyFont="1" applyFill="1" applyBorder="1" applyAlignment="1">
      <alignment horizontal="center" vertical="center" wrapText="1"/>
    </xf>
    <xf numFmtId="0" fontId="0" fillId="0" borderId="92" xfId="0" applyBorder="1"/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85" xfId="0" applyNumberFormat="1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0" xfId="0" applyBorder="1"/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88" xfId="0" applyFont="1" applyFill="1" applyBorder="1" applyAlignment="1">
      <alignment horizontal="center" vertical="top" wrapText="1"/>
    </xf>
    <xf numFmtId="0" fontId="11" fillId="3" borderId="89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3" fillId="3" borderId="7" xfId="0" applyNumberFormat="1" applyFont="1" applyFill="1" applyBorder="1" applyAlignment="1">
      <alignment horizontal="center" vertical="center" wrapText="1"/>
    </xf>
    <xf numFmtId="0" fontId="23" fillId="3" borderId="20" xfId="0" applyNumberFormat="1" applyFont="1" applyFill="1" applyBorder="1" applyAlignment="1">
      <alignment horizontal="center" vertical="center" wrapText="1"/>
    </xf>
    <xf numFmtId="0" fontId="11" fillId="3" borderId="91" xfId="0" applyFont="1" applyFill="1" applyBorder="1" applyAlignment="1">
      <alignment horizontal="center" vertical="top" wrapText="1"/>
    </xf>
    <xf numFmtId="0" fontId="11" fillId="3" borderId="92" xfId="0" applyFont="1" applyFill="1" applyBorder="1" applyAlignment="1">
      <alignment horizontal="center" vertical="top" wrapText="1"/>
    </xf>
    <xf numFmtId="0" fontId="11" fillId="3" borderId="8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7" xfId="0" applyFont="1" applyFill="1" applyBorder="1" applyAlignment="1">
      <alignment horizontal="center" vertical="top" wrapText="1"/>
    </xf>
    <xf numFmtId="0" fontId="11" fillId="3" borderId="90" xfId="0" applyFont="1" applyFill="1" applyBorder="1" applyAlignment="1">
      <alignment horizontal="center" vertical="top" wrapText="1"/>
    </xf>
    <xf numFmtId="0" fontId="22" fillId="3" borderId="25" xfId="0" applyFont="1" applyFill="1" applyBorder="1" applyAlignment="1">
      <alignment horizontal="center" vertical="top" wrapText="1"/>
    </xf>
    <xf numFmtId="0" fontId="22" fillId="3" borderId="26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19" xfId="0" applyBorder="1" applyAlignment="1">
      <alignment horizontal="center" vertical="center" wrapText="1"/>
    </xf>
    <xf numFmtId="0" fontId="22" fillId="3" borderId="93" xfId="0" applyFont="1" applyFill="1" applyBorder="1" applyAlignment="1">
      <alignment horizontal="center" vertical="center" wrapText="1"/>
    </xf>
    <xf numFmtId="0" fontId="22" fillId="3" borderId="89" xfId="0" applyFont="1" applyFill="1" applyBorder="1" applyAlignment="1">
      <alignment horizontal="center" vertical="center" wrapText="1"/>
    </xf>
    <xf numFmtId="0" fontId="22" fillId="3" borderId="9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0</xdr:rowOff>
    </xdr:from>
    <xdr:to>
      <xdr:col>12</xdr:col>
      <xdr:colOff>419100</xdr:colOff>
      <xdr:row>1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3990975" y="190500"/>
          <a:ext cx="270510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1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75885" y="3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2"/>
  <sheetViews>
    <sheetView tabSelected="1" workbookViewId="0">
      <selection activeCell="A190" sqref="A190:XFD190"/>
    </sheetView>
  </sheetViews>
  <sheetFormatPr defaultRowHeight="14.4" x14ac:dyDescent="0.3"/>
  <cols>
    <col min="1" max="1" width="4.5546875" customWidth="1"/>
    <col min="2" max="2" width="10.44140625" customWidth="1"/>
    <col min="3" max="3" width="12" customWidth="1"/>
    <col min="4" max="4" width="0.109375" customWidth="1"/>
    <col min="5" max="5" width="9.109375" hidden="1" customWidth="1"/>
    <col min="6" max="6" width="5.109375" hidden="1" customWidth="1"/>
    <col min="8" max="8" width="13.5546875" customWidth="1"/>
    <col min="9" max="9" width="11" customWidth="1"/>
    <col min="10" max="10" width="11.6640625" customWidth="1"/>
    <col min="11" max="11" width="10.6640625" customWidth="1"/>
    <col min="12" max="12" width="10.5546875" customWidth="1"/>
    <col min="13" max="13" width="10.33203125" customWidth="1"/>
    <col min="14" max="14" width="11.109375" customWidth="1"/>
    <col min="15" max="15" width="11.33203125" customWidth="1"/>
    <col min="16" max="16" width="11.44140625" customWidth="1"/>
  </cols>
  <sheetData>
    <row r="2" spans="1:17" ht="32.4" x14ac:dyDescent="0.9">
      <c r="A2" s="278" t="s">
        <v>43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7" ht="15" thickBot="1" x14ac:dyDescent="0.35">
      <c r="A3" s="279"/>
      <c r="B3" s="279"/>
      <c r="C3" s="342"/>
      <c r="D3" s="342"/>
      <c r="E3" s="342"/>
      <c r="F3" s="342"/>
      <c r="G3" s="279"/>
      <c r="H3" s="279"/>
      <c r="I3" s="279"/>
      <c r="J3" s="279"/>
      <c r="K3" s="279"/>
      <c r="L3" s="279"/>
      <c r="M3" s="279"/>
      <c r="N3" s="279"/>
      <c r="O3" s="279"/>
      <c r="P3" s="279"/>
    </row>
    <row r="4" spans="1:17" ht="16.2" thickBot="1" x14ac:dyDescent="0.35">
      <c r="A4" s="280" t="s">
        <v>46</v>
      </c>
      <c r="B4" s="100"/>
      <c r="C4" s="324" t="s">
        <v>145</v>
      </c>
      <c r="D4" s="254"/>
      <c r="E4" s="252"/>
      <c r="F4" s="252"/>
      <c r="G4" s="282" t="s">
        <v>0</v>
      </c>
      <c r="H4" s="283" t="s">
        <v>35</v>
      </c>
      <c r="I4" s="284"/>
      <c r="J4" s="284"/>
      <c r="K4" s="285"/>
      <c r="L4" s="283" t="s">
        <v>143</v>
      </c>
      <c r="M4" s="286"/>
      <c r="N4" s="286"/>
      <c r="O4" s="283" t="s">
        <v>1</v>
      </c>
      <c r="P4" s="287"/>
    </row>
    <row r="5" spans="1:17" ht="37.5" customHeight="1" thickBot="1" x14ac:dyDescent="0.35">
      <c r="A5" s="281"/>
      <c r="B5" s="186" t="s">
        <v>58</v>
      </c>
      <c r="C5" s="325"/>
      <c r="D5" s="254"/>
      <c r="E5" s="252"/>
      <c r="F5" s="252"/>
      <c r="G5" s="343"/>
      <c r="H5" s="288" t="s">
        <v>147</v>
      </c>
      <c r="I5" s="288" t="s">
        <v>146</v>
      </c>
      <c r="J5" s="291" t="s">
        <v>36</v>
      </c>
      <c r="K5" s="293" t="s">
        <v>121</v>
      </c>
      <c r="L5" s="295" t="s">
        <v>37</v>
      </c>
      <c r="M5" s="296"/>
      <c r="N5" s="94" t="s">
        <v>122</v>
      </c>
      <c r="O5" s="283" t="s">
        <v>32</v>
      </c>
      <c r="P5" s="287"/>
    </row>
    <row r="6" spans="1:17" ht="78.75" customHeight="1" thickBot="1" x14ac:dyDescent="0.35">
      <c r="A6" s="281"/>
      <c r="B6" s="186" t="s">
        <v>59</v>
      </c>
      <c r="C6" s="326"/>
      <c r="D6" s="254"/>
      <c r="E6" s="232"/>
      <c r="F6" s="252"/>
      <c r="G6" s="343"/>
      <c r="H6" s="289"/>
      <c r="I6" s="289"/>
      <c r="J6" s="292"/>
      <c r="K6" s="294"/>
      <c r="L6" s="179" t="s">
        <v>33</v>
      </c>
      <c r="M6" s="179" t="s">
        <v>34</v>
      </c>
      <c r="N6" s="183" t="s">
        <v>23</v>
      </c>
      <c r="O6" s="156" t="s">
        <v>123</v>
      </c>
      <c r="P6" s="151" t="s">
        <v>24</v>
      </c>
    </row>
    <row r="7" spans="1:17" ht="19.5" customHeight="1" thickBot="1" x14ac:dyDescent="0.35">
      <c r="A7" s="166" t="s">
        <v>26</v>
      </c>
      <c r="B7" s="167"/>
      <c r="C7" s="253"/>
      <c r="D7" s="253"/>
      <c r="E7" s="232"/>
      <c r="F7" s="253"/>
      <c r="G7" s="168"/>
      <c r="H7" s="168"/>
      <c r="I7" s="168"/>
      <c r="J7" s="168"/>
      <c r="K7" s="168"/>
      <c r="L7" s="168"/>
      <c r="M7" s="168"/>
      <c r="N7" s="168"/>
      <c r="O7" s="169"/>
      <c r="P7" s="74"/>
    </row>
    <row r="8" spans="1:17" ht="16.5" customHeight="1" thickBot="1" x14ac:dyDescent="0.35">
      <c r="A8" s="161">
        <v>1</v>
      </c>
      <c r="B8" s="149"/>
      <c r="C8" s="220" t="s">
        <v>127</v>
      </c>
      <c r="D8" s="232"/>
      <c r="E8" s="228"/>
      <c r="F8" s="233"/>
      <c r="G8" s="183">
        <v>1</v>
      </c>
      <c r="H8" s="154">
        <v>8795</v>
      </c>
      <c r="I8" s="154">
        <v>8487</v>
      </c>
      <c r="J8" s="154">
        <f>H8-I8</f>
        <v>308</v>
      </c>
      <c r="K8" s="150">
        <f t="shared" ref="K8:K24" si="0">SUM(J8*8.7/100)</f>
        <v>26.795999999999999</v>
      </c>
      <c r="L8" s="154">
        <f t="shared" ref="L8:M24" si="1">SUM(J8*5.93)</f>
        <v>1826.4399999999998</v>
      </c>
      <c r="M8" s="154">
        <f t="shared" si="1"/>
        <v>158.90027999999998</v>
      </c>
      <c r="N8" s="154">
        <f>SUM(L8:M8)</f>
        <v>1985.3402799999999</v>
      </c>
      <c r="O8" s="154">
        <v>1482.56</v>
      </c>
      <c r="P8" s="14">
        <v>3467.9</v>
      </c>
    </row>
    <row r="9" spans="1:17" ht="16.5" customHeight="1" thickBot="1" x14ac:dyDescent="0.35">
      <c r="A9" s="161">
        <v>2</v>
      </c>
      <c r="B9" s="149">
        <v>4557.88</v>
      </c>
      <c r="C9" s="220" t="s">
        <v>73</v>
      </c>
      <c r="D9" s="232"/>
      <c r="E9" s="228"/>
      <c r="F9" s="233"/>
      <c r="G9" s="153" t="s">
        <v>22</v>
      </c>
      <c r="H9" s="154">
        <v>7017</v>
      </c>
      <c r="I9" s="154">
        <v>6982</v>
      </c>
      <c r="J9" s="154">
        <f>H9-I9</f>
        <v>35</v>
      </c>
      <c r="K9" s="150">
        <f t="shared" si="0"/>
        <v>3.0449999999999999</v>
      </c>
      <c r="L9" s="154">
        <f t="shared" si="1"/>
        <v>207.54999999999998</v>
      </c>
      <c r="M9" s="154">
        <f t="shared" si="1"/>
        <v>18.056849999999997</v>
      </c>
      <c r="N9" s="154">
        <f>L9+M9</f>
        <v>225.60684999999998</v>
      </c>
      <c r="O9" s="154"/>
      <c r="P9" s="25">
        <v>0</v>
      </c>
    </row>
    <row r="10" spans="1:17" ht="16.2" thickBot="1" x14ac:dyDescent="0.35">
      <c r="A10" s="143">
        <v>3</v>
      </c>
      <c r="B10" s="142"/>
      <c r="C10" s="245" t="s">
        <v>148</v>
      </c>
      <c r="D10" s="228"/>
      <c r="E10" s="228"/>
      <c r="F10" s="229"/>
      <c r="G10" s="188">
        <v>4</v>
      </c>
      <c r="H10" s="236">
        <v>6539</v>
      </c>
      <c r="I10" s="236">
        <v>6289</v>
      </c>
      <c r="J10" s="237">
        <f>SUM(H10-I10)</f>
        <v>250</v>
      </c>
      <c r="K10" s="238">
        <f t="shared" si="0"/>
        <v>21.75</v>
      </c>
      <c r="L10" s="237">
        <f t="shared" si="1"/>
        <v>1482.5</v>
      </c>
      <c r="M10" s="237">
        <f t="shared" si="1"/>
        <v>128.97749999999999</v>
      </c>
      <c r="N10" s="237">
        <f>SUM(L10+M10)</f>
        <v>1611.4775</v>
      </c>
      <c r="O10" s="239"/>
      <c r="P10" s="141">
        <f>SUM(N10+O10)</f>
        <v>1611.4775</v>
      </c>
    </row>
    <row r="11" spans="1:17" ht="16.5" customHeight="1" thickBot="1" x14ac:dyDescent="0.35">
      <c r="A11" s="2">
        <v>4</v>
      </c>
      <c r="B11" s="8"/>
      <c r="C11" s="203" t="s">
        <v>49</v>
      </c>
      <c r="D11" s="228"/>
      <c r="E11" s="228"/>
      <c r="F11" s="229"/>
      <c r="G11" s="1">
        <v>5</v>
      </c>
      <c r="H11" s="13">
        <v>166</v>
      </c>
      <c r="I11" s="154">
        <v>166</v>
      </c>
      <c r="J11" s="13">
        <f t="shared" ref="J11:J24" si="2">H11-I11</f>
        <v>0</v>
      </c>
      <c r="K11" s="23">
        <f t="shared" si="0"/>
        <v>0</v>
      </c>
      <c r="L11" s="13">
        <f t="shared" si="1"/>
        <v>0</v>
      </c>
      <c r="M11" s="13">
        <f t="shared" si="1"/>
        <v>0</v>
      </c>
      <c r="N11" s="13">
        <f>SUM(L11+M11)</f>
        <v>0</v>
      </c>
      <c r="O11" s="13">
        <v>12.27</v>
      </c>
      <c r="P11" s="31">
        <v>12.27</v>
      </c>
    </row>
    <row r="12" spans="1:17" ht="16.2" thickBot="1" x14ac:dyDescent="0.35">
      <c r="A12" s="3">
        <v>5</v>
      </c>
      <c r="B12" s="101"/>
      <c r="C12" s="203" t="s">
        <v>50</v>
      </c>
      <c r="D12" s="228"/>
      <c r="E12" s="228"/>
      <c r="F12" s="229"/>
      <c r="G12" s="1">
        <v>8</v>
      </c>
      <c r="H12" s="13">
        <v>1</v>
      </c>
      <c r="I12" s="154">
        <v>1</v>
      </c>
      <c r="J12" s="13">
        <f t="shared" si="2"/>
        <v>0</v>
      </c>
      <c r="K12" s="23">
        <f t="shared" si="0"/>
        <v>0</v>
      </c>
      <c r="L12" s="13">
        <f t="shared" si="1"/>
        <v>0</v>
      </c>
      <c r="M12" s="13">
        <f t="shared" si="1"/>
        <v>0</v>
      </c>
      <c r="N12" s="13">
        <f>SUM(L12+M12)</f>
        <v>0</v>
      </c>
      <c r="O12" s="13">
        <v>1.23</v>
      </c>
      <c r="P12" s="31">
        <v>1.23</v>
      </c>
    </row>
    <row r="13" spans="1:17" ht="16.2" thickBot="1" x14ac:dyDescent="0.35">
      <c r="A13" s="3">
        <v>6</v>
      </c>
      <c r="B13" s="101"/>
      <c r="C13" s="245"/>
      <c r="D13" s="248"/>
      <c r="E13" s="248"/>
      <c r="F13" s="249"/>
      <c r="G13" s="1">
        <v>9</v>
      </c>
      <c r="H13" s="13">
        <v>4</v>
      </c>
      <c r="I13" s="31">
        <v>4</v>
      </c>
      <c r="J13" s="30">
        <f t="shared" si="2"/>
        <v>0</v>
      </c>
      <c r="K13" s="23">
        <f t="shared" si="0"/>
        <v>0</v>
      </c>
      <c r="L13" s="13">
        <f t="shared" si="1"/>
        <v>0</v>
      </c>
      <c r="M13" s="13">
        <f t="shared" si="1"/>
        <v>0</v>
      </c>
      <c r="N13" s="13">
        <v>4</v>
      </c>
      <c r="O13" s="13"/>
      <c r="P13" s="31">
        <v>0</v>
      </c>
    </row>
    <row r="14" spans="1:17" ht="16.5" customHeight="1" thickBot="1" x14ac:dyDescent="0.35">
      <c r="A14" s="3">
        <v>7</v>
      </c>
      <c r="B14" s="101"/>
      <c r="C14" s="203" t="s">
        <v>128</v>
      </c>
      <c r="D14" s="228"/>
      <c r="E14" s="228"/>
      <c r="F14" s="229"/>
      <c r="G14" s="1">
        <v>10</v>
      </c>
      <c r="H14" s="13">
        <v>1257</v>
      </c>
      <c r="I14" s="236">
        <v>1182</v>
      </c>
      <c r="J14" s="13">
        <f t="shared" si="2"/>
        <v>75</v>
      </c>
      <c r="K14" s="23">
        <f t="shared" si="0"/>
        <v>6.5250000000000004</v>
      </c>
      <c r="L14" s="13">
        <f t="shared" si="1"/>
        <v>444.75</v>
      </c>
      <c r="M14" s="13">
        <f t="shared" si="1"/>
        <v>38.693249999999999</v>
      </c>
      <c r="N14" s="13">
        <f>SUM(L14+M14)</f>
        <v>483.44324999999998</v>
      </c>
      <c r="O14" s="13">
        <v>517.61</v>
      </c>
      <c r="P14" s="31">
        <f>SUM(N14+O14-B14)</f>
        <v>1001.0532499999999</v>
      </c>
    </row>
    <row r="15" spans="1:17" ht="16.2" thickBot="1" x14ac:dyDescent="0.35">
      <c r="A15" s="3">
        <v>8</v>
      </c>
      <c r="B15" s="101">
        <v>296.51</v>
      </c>
      <c r="C15" s="245" t="s">
        <v>151</v>
      </c>
      <c r="D15" s="228"/>
      <c r="E15" s="228"/>
      <c r="F15" s="229"/>
      <c r="G15" s="1">
        <v>12</v>
      </c>
      <c r="H15" s="13">
        <v>2395</v>
      </c>
      <c r="I15" s="13">
        <v>2441</v>
      </c>
      <c r="J15" s="13">
        <f t="shared" si="2"/>
        <v>-46</v>
      </c>
      <c r="K15" s="23">
        <f t="shared" si="0"/>
        <v>-4.0019999999999998</v>
      </c>
      <c r="L15" s="13">
        <f t="shared" si="1"/>
        <v>-272.77999999999997</v>
      </c>
      <c r="M15" s="13">
        <f t="shared" si="1"/>
        <v>-23.731859999999998</v>
      </c>
      <c r="N15" s="13">
        <f t="shared" ref="N15:N20" si="3">L15+M15</f>
        <v>-296.51185999999996</v>
      </c>
      <c r="O15" s="13"/>
      <c r="P15" s="117">
        <v>0</v>
      </c>
    </row>
    <row r="16" spans="1:17" ht="16.5" customHeight="1" thickBot="1" x14ac:dyDescent="0.35">
      <c r="A16" s="3">
        <v>9</v>
      </c>
      <c r="B16" s="101"/>
      <c r="C16" s="203" t="s">
        <v>75</v>
      </c>
      <c r="D16" s="228"/>
      <c r="E16" s="228"/>
      <c r="F16" s="229"/>
      <c r="G16" s="1">
        <v>13</v>
      </c>
      <c r="H16" s="13">
        <v>439</v>
      </c>
      <c r="I16" s="13">
        <v>437</v>
      </c>
      <c r="J16" s="13">
        <f t="shared" si="2"/>
        <v>2</v>
      </c>
      <c r="K16" s="23">
        <f t="shared" si="0"/>
        <v>0.17399999999999999</v>
      </c>
      <c r="L16" s="13">
        <f t="shared" si="1"/>
        <v>11.86</v>
      </c>
      <c r="M16" s="13">
        <f t="shared" si="1"/>
        <v>1.03182</v>
      </c>
      <c r="N16" s="13">
        <f t="shared" si="3"/>
        <v>12.891819999999999</v>
      </c>
      <c r="O16" s="13">
        <v>960.44</v>
      </c>
      <c r="P16" s="31">
        <f>SUM(N16+O16)</f>
        <v>973.33182000000011</v>
      </c>
    </row>
    <row r="17" spans="1:17" ht="16.2" thickBot="1" x14ac:dyDescent="0.35">
      <c r="A17" s="3">
        <v>10</v>
      </c>
      <c r="B17" s="101"/>
      <c r="C17" s="203" t="s">
        <v>130</v>
      </c>
      <c r="D17" s="228"/>
      <c r="E17" s="228"/>
      <c r="F17" s="229"/>
      <c r="G17" s="1">
        <v>14</v>
      </c>
      <c r="H17" s="13">
        <v>963</v>
      </c>
      <c r="I17" s="13">
        <v>961</v>
      </c>
      <c r="J17" s="13">
        <f t="shared" si="2"/>
        <v>2</v>
      </c>
      <c r="K17" s="23">
        <f t="shared" si="0"/>
        <v>0.17399999999999999</v>
      </c>
      <c r="L17" s="13">
        <f t="shared" si="1"/>
        <v>11.86</v>
      </c>
      <c r="M17" s="13">
        <f t="shared" si="1"/>
        <v>1.03182</v>
      </c>
      <c r="N17" s="13">
        <f t="shared" si="3"/>
        <v>12.891819999999999</v>
      </c>
      <c r="O17" s="155">
        <v>96.69</v>
      </c>
      <c r="P17" s="155">
        <f>SUM(N17:O17)</f>
        <v>109.58181999999999</v>
      </c>
    </row>
    <row r="18" spans="1:17" ht="16.2" thickBot="1" x14ac:dyDescent="0.35">
      <c r="A18" s="3">
        <v>11</v>
      </c>
      <c r="B18" s="101">
        <v>43.19</v>
      </c>
      <c r="C18" s="245" t="s">
        <v>149</v>
      </c>
      <c r="D18" s="228"/>
      <c r="E18" s="230"/>
      <c r="F18" s="229"/>
      <c r="G18" s="1">
        <v>15</v>
      </c>
      <c r="H18" s="13">
        <v>380</v>
      </c>
      <c r="I18" s="13">
        <v>378</v>
      </c>
      <c r="J18" s="13">
        <f t="shared" si="2"/>
        <v>2</v>
      </c>
      <c r="K18" s="23">
        <f t="shared" si="0"/>
        <v>0.17399999999999999</v>
      </c>
      <c r="L18" s="13">
        <f t="shared" si="1"/>
        <v>11.86</v>
      </c>
      <c r="M18" s="13">
        <f t="shared" si="1"/>
        <v>1.03182</v>
      </c>
      <c r="N18" s="13">
        <f t="shared" si="3"/>
        <v>12.891819999999999</v>
      </c>
      <c r="O18" s="155"/>
      <c r="P18" s="14">
        <v>0</v>
      </c>
    </row>
    <row r="19" spans="1:17" ht="16.2" thickBot="1" x14ac:dyDescent="0.35">
      <c r="A19" s="3">
        <v>12</v>
      </c>
      <c r="B19" s="101">
        <v>1085.49</v>
      </c>
      <c r="C19" s="245" t="s">
        <v>150</v>
      </c>
      <c r="D19" s="228"/>
      <c r="E19" s="228"/>
      <c r="F19" s="229"/>
      <c r="G19" s="1">
        <v>16</v>
      </c>
      <c r="H19" s="13">
        <v>5699</v>
      </c>
      <c r="I19" s="13">
        <v>5403</v>
      </c>
      <c r="J19" s="13">
        <f t="shared" si="2"/>
        <v>296</v>
      </c>
      <c r="K19" s="23">
        <f t="shared" si="0"/>
        <v>25.751999999999999</v>
      </c>
      <c r="L19" s="13">
        <f t="shared" si="1"/>
        <v>1755.28</v>
      </c>
      <c r="M19" s="13">
        <f t="shared" si="1"/>
        <v>152.70935999999998</v>
      </c>
      <c r="N19" s="13">
        <f t="shared" si="3"/>
        <v>1907.98936</v>
      </c>
      <c r="O19" s="155"/>
      <c r="P19" s="14">
        <f>SUM(N19+O19-B19)</f>
        <v>822.49936000000002</v>
      </c>
    </row>
    <row r="20" spans="1:17" ht="16.2" thickBot="1" x14ac:dyDescent="0.35">
      <c r="A20" s="3">
        <v>13</v>
      </c>
      <c r="B20" s="101"/>
      <c r="C20" s="203" t="s">
        <v>132</v>
      </c>
      <c r="D20" s="230"/>
      <c r="E20" s="228"/>
      <c r="F20" s="231"/>
      <c r="G20" s="1">
        <v>17</v>
      </c>
      <c r="H20" s="13">
        <v>320</v>
      </c>
      <c r="I20" s="13">
        <v>315</v>
      </c>
      <c r="J20" s="13">
        <f t="shared" si="2"/>
        <v>5</v>
      </c>
      <c r="K20" s="23">
        <f t="shared" si="0"/>
        <v>0.435</v>
      </c>
      <c r="L20" s="13">
        <f t="shared" si="1"/>
        <v>29.65</v>
      </c>
      <c r="M20" s="13">
        <f t="shared" si="1"/>
        <v>2.5795499999999998</v>
      </c>
      <c r="N20" s="13">
        <f t="shared" si="3"/>
        <v>32.229549999999996</v>
      </c>
      <c r="O20" s="155">
        <v>83.8</v>
      </c>
      <c r="P20" s="14">
        <f>SUM(N20+O20)</f>
        <v>116.02955</v>
      </c>
    </row>
    <row r="21" spans="1:17" ht="16.5" customHeight="1" thickBot="1" x14ac:dyDescent="0.35">
      <c r="A21" s="3">
        <v>14</v>
      </c>
      <c r="B21" s="101"/>
      <c r="C21" s="203" t="s">
        <v>48</v>
      </c>
      <c r="D21" s="228"/>
      <c r="E21" s="230"/>
      <c r="F21" s="229"/>
      <c r="G21" s="1">
        <v>19</v>
      </c>
      <c r="H21" s="13">
        <v>2047</v>
      </c>
      <c r="I21" s="13">
        <v>1995</v>
      </c>
      <c r="J21" s="13">
        <f t="shared" si="2"/>
        <v>52</v>
      </c>
      <c r="K21" s="23">
        <f t="shared" si="0"/>
        <v>4.524</v>
      </c>
      <c r="L21" s="13">
        <f t="shared" si="1"/>
        <v>308.36</v>
      </c>
      <c r="M21" s="13">
        <f t="shared" si="1"/>
        <v>26.82732</v>
      </c>
      <c r="N21" s="13">
        <f>SUM(L21+M21)</f>
        <v>335.18732</v>
      </c>
      <c r="O21" s="155">
        <v>664.57</v>
      </c>
      <c r="P21" s="14">
        <f>SUM(N21+O21)</f>
        <v>999.75732000000005</v>
      </c>
      <c r="Q21" s="11"/>
    </row>
    <row r="22" spans="1:17" ht="16.2" thickBot="1" x14ac:dyDescent="0.35">
      <c r="A22" s="3">
        <v>15</v>
      </c>
      <c r="B22" s="101"/>
      <c r="C22" s="203" t="s">
        <v>133</v>
      </c>
      <c r="D22" s="228"/>
      <c r="E22" s="212"/>
      <c r="F22" s="229"/>
      <c r="G22" s="1">
        <v>20</v>
      </c>
      <c r="H22" s="13">
        <v>1178</v>
      </c>
      <c r="I22" s="13">
        <v>1156</v>
      </c>
      <c r="J22" s="13">
        <f t="shared" si="2"/>
        <v>22</v>
      </c>
      <c r="K22" s="23">
        <f t="shared" si="0"/>
        <v>1.9139999999999997</v>
      </c>
      <c r="L22" s="13">
        <f t="shared" si="1"/>
        <v>130.45999999999998</v>
      </c>
      <c r="M22" s="13">
        <f t="shared" si="1"/>
        <v>11.350019999999997</v>
      </c>
      <c r="N22" s="13">
        <f>L22+M22</f>
        <v>141.81001999999998</v>
      </c>
      <c r="O22" s="155">
        <v>889.54</v>
      </c>
      <c r="P22" s="14">
        <f>SUM(N22+O22)</f>
        <v>1031.3500199999999</v>
      </c>
    </row>
    <row r="23" spans="1:17" ht="16.2" thickBot="1" x14ac:dyDescent="0.35">
      <c r="A23" s="3">
        <v>16</v>
      </c>
      <c r="B23" s="101"/>
      <c r="C23" s="203" t="s">
        <v>133</v>
      </c>
      <c r="D23" s="230"/>
      <c r="E23" s="190"/>
      <c r="F23" s="231"/>
      <c r="G23" s="1">
        <v>21</v>
      </c>
      <c r="H23" s="13">
        <v>4411</v>
      </c>
      <c r="I23" s="13">
        <v>4359</v>
      </c>
      <c r="J23" s="13">
        <f t="shared" si="2"/>
        <v>52</v>
      </c>
      <c r="K23" s="23">
        <f t="shared" si="0"/>
        <v>4.524</v>
      </c>
      <c r="L23" s="13">
        <f t="shared" si="1"/>
        <v>308.36</v>
      </c>
      <c r="M23" s="13">
        <f t="shared" si="1"/>
        <v>26.82732</v>
      </c>
      <c r="N23" s="13">
        <f>L23+M23</f>
        <v>335.18732</v>
      </c>
      <c r="O23" s="155">
        <v>309.39999999999998</v>
      </c>
      <c r="P23" s="14">
        <v>644.59</v>
      </c>
    </row>
    <row r="24" spans="1:17" ht="16.5" customHeight="1" thickBot="1" x14ac:dyDescent="0.35">
      <c r="A24" s="9">
        <v>17</v>
      </c>
      <c r="B24" s="102"/>
      <c r="C24" s="220" t="s">
        <v>93</v>
      </c>
      <c r="D24" s="212"/>
      <c r="E24" s="187"/>
      <c r="F24" s="213"/>
      <c r="G24" s="183">
        <v>22</v>
      </c>
      <c r="H24" s="15">
        <v>3147</v>
      </c>
      <c r="I24" s="15">
        <v>3065</v>
      </c>
      <c r="J24" s="15">
        <f t="shared" si="2"/>
        <v>82</v>
      </c>
      <c r="K24" s="23">
        <f t="shared" si="0"/>
        <v>7.1339999999999995</v>
      </c>
      <c r="L24" s="13">
        <f t="shared" si="1"/>
        <v>486.26</v>
      </c>
      <c r="M24" s="15">
        <f t="shared" si="1"/>
        <v>42.304619999999993</v>
      </c>
      <c r="N24" s="15">
        <f>L24+M24</f>
        <v>528.56461999999999</v>
      </c>
      <c r="O24" s="16">
        <v>2236.7399999999998</v>
      </c>
      <c r="P24" s="154">
        <f>SUM(N24+O24)</f>
        <v>2765.3046199999999</v>
      </c>
    </row>
    <row r="25" spans="1:17" ht="16.5" customHeight="1" thickBot="1" x14ac:dyDescent="0.35">
      <c r="A25" s="344" t="s">
        <v>124</v>
      </c>
      <c r="B25" s="345"/>
      <c r="C25" s="345"/>
      <c r="D25" s="345"/>
      <c r="E25" s="345"/>
      <c r="F25" s="345"/>
      <c r="G25" s="345"/>
      <c r="H25" s="345"/>
      <c r="I25" s="346"/>
      <c r="J25" s="75">
        <f t="shared" ref="J25:P25" si="4">SUM(J8:J24)</f>
        <v>1137</v>
      </c>
      <c r="K25" s="82">
        <f t="shared" si="4"/>
        <v>98.918999999999997</v>
      </c>
      <c r="L25" s="72">
        <f t="shared" si="4"/>
        <v>6742.41</v>
      </c>
      <c r="M25" s="75">
        <f t="shared" si="4"/>
        <v>586.58966999999984</v>
      </c>
      <c r="N25" s="75">
        <f t="shared" si="4"/>
        <v>7332.9996699999992</v>
      </c>
      <c r="O25" s="75">
        <f t="shared" si="4"/>
        <v>7254.85</v>
      </c>
      <c r="P25" s="75">
        <f t="shared" si="4"/>
        <v>13556.375260000001</v>
      </c>
    </row>
    <row r="26" spans="1:17" ht="16.2" thickBot="1" x14ac:dyDescent="0.35">
      <c r="A26" s="193"/>
      <c r="B26" s="193"/>
      <c r="C26" s="193"/>
      <c r="D26" s="193"/>
      <c r="E26" s="260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</row>
    <row r="27" spans="1:17" ht="21" thickBot="1" x14ac:dyDescent="0.4">
      <c r="A27" s="347" t="s">
        <v>25</v>
      </c>
      <c r="B27" s="347"/>
      <c r="C27" s="347"/>
      <c r="D27" s="347"/>
      <c r="E27" s="347"/>
      <c r="F27" s="347"/>
      <c r="G27" s="347"/>
      <c r="H27" s="347"/>
      <c r="I27" s="191"/>
      <c r="J27" s="191"/>
      <c r="K27" s="191"/>
      <c r="L27" s="191"/>
      <c r="M27" s="191"/>
      <c r="N27" s="191"/>
      <c r="O27" s="191"/>
      <c r="P27" s="192"/>
    </row>
    <row r="28" spans="1:17" ht="16.5" customHeight="1" thickBot="1" x14ac:dyDescent="0.35">
      <c r="A28" s="80">
        <v>17</v>
      </c>
      <c r="B28" s="122"/>
      <c r="C28" s="244" t="s">
        <v>152</v>
      </c>
      <c r="D28" s="159"/>
      <c r="E28" s="162"/>
      <c r="F28" s="160"/>
      <c r="G28" s="188">
        <v>25</v>
      </c>
      <c r="H28" s="118">
        <v>2796</v>
      </c>
      <c r="I28" s="118">
        <v>2721</v>
      </c>
      <c r="J28" s="31">
        <f>H28-I28</f>
        <v>75</v>
      </c>
      <c r="K28" s="68">
        <f t="shared" ref="K28:K52" si="5">SUM(J28*8.7/100)</f>
        <v>6.5250000000000004</v>
      </c>
      <c r="L28" s="31">
        <f t="shared" ref="L28:M47" si="6">SUM(J28*5.93)</f>
        <v>444.75</v>
      </c>
      <c r="M28" s="31">
        <f t="shared" si="6"/>
        <v>38.693249999999999</v>
      </c>
      <c r="N28" s="31">
        <f>L28+M28</f>
        <v>483.44324999999998</v>
      </c>
      <c r="O28" s="31"/>
      <c r="P28" s="113">
        <f>SUM(N28-B28)</f>
        <v>483.44324999999998</v>
      </c>
    </row>
    <row r="29" spans="1:17" ht="16.2" thickBot="1" x14ac:dyDescent="0.35">
      <c r="A29" s="3">
        <v>18</v>
      </c>
      <c r="B29" s="111"/>
      <c r="C29" s="203" t="s">
        <v>129</v>
      </c>
      <c r="D29" s="204"/>
      <c r="E29" s="204"/>
      <c r="F29" s="205"/>
      <c r="G29" s="188">
        <v>26</v>
      </c>
      <c r="H29" s="14">
        <v>2859</v>
      </c>
      <c r="I29" s="14">
        <v>2798</v>
      </c>
      <c r="J29" s="240">
        <f>H29-I29</f>
        <v>61</v>
      </c>
      <c r="K29" s="241">
        <f t="shared" si="5"/>
        <v>5.3069999999999995</v>
      </c>
      <c r="L29" s="38">
        <f t="shared" si="6"/>
        <v>361.72999999999996</v>
      </c>
      <c r="M29" s="38">
        <f t="shared" si="6"/>
        <v>31.470509999999994</v>
      </c>
      <c r="N29" s="38">
        <f>SUM(L29+M29)</f>
        <v>393.20050999999995</v>
      </c>
      <c r="O29" s="242">
        <v>264.27999999999997</v>
      </c>
      <c r="P29" s="113">
        <v>657.48</v>
      </c>
    </row>
    <row r="30" spans="1:17" ht="16.5" customHeight="1" thickBot="1" x14ac:dyDescent="0.35">
      <c r="A30" s="3">
        <v>19</v>
      </c>
      <c r="B30" s="8"/>
      <c r="C30" s="247">
        <v>44423</v>
      </c>
      <c r="D30" s="162"/>
      <c r="E30" s="204"/>
      <c r="F30" s="163"/>
      <c r="G30" s="99" t="s">
        <v>45</v>
      </c>
      <c r="H30" s="13">
        <v>2178</v>
      </c>
      <c r="I30" s="13">
        <v>1433</v>
      </c>
      <c r="J30" s="13">
        <f>H30-I30</f>
        <v>745</v>
      </c>
      <c r="K30" s="23">
        <f t="shared" si="5"/>
        <v>64.814999999999998</v>
      </c>
      <c r="L30" s="13">
        <f t="shared" si="6"/>
        <v>4417.8499999999995</v>
      </c>
      <c r="M30" s="13">
        <f t="shared" si="6"/>
        <v>384.35294999999996</v>
      </c>
      <c r="N30" s="13">
        <f>L30+M30</f>
        <v>4802.202949999999</v>
      </c>
      <c r="O30" s="155">
        <v>1810.01</v>
      </c>
      <c r="P30" s="14">
        <f>SUM(N30+O30)</f>
        <v>6612.2129499999992</v>
      </c>
    </row>
    <row r="31" spans="1:17" ht="16.5" customHeight="1" thickBot="1" x14ac:dyDescent="0.35">
      <c r="A31" s="3">
        <v>20</v>
      </c>
      <c r="B31" s="101"/>
      <c r="C31" s="203" t="s">
        <v>83</v>
      </c>
      <c r="D31" s="204"/>
      <c r="E31" s="204"/>
      <c r="F31" s="205"/>
      <c r="G31" s="188">
        <v>27</v>
      </c>
      <c r="H31" s="118">
        <v>4570</v>
      </c>
      <c r="I31" s="118">
        <v>4426</v>
      </c>
      <c r="J31" s="234">
        <f>H31-I31</f>
        <v>144</v>
      </c>
      <c r="K31" s="235">
        <f t="shared" si="5"/>
        <v>12.527999999999999</v>
      </c>
      <c r="L31" s="234">
        <f t="shared" si="6"/>
        <v>853.92</v>
      </c>
      <c r="M31" s="234">
        <f t="shared" si="6"/>
        <v>74.291039999999995</v>
      </c>
      <c r="N31" s="234">
        <f t="shared" ref="N31:N52" si="7">L31+M31</f>
        <v>928.21103999999991</v>
      </c>
      <c r="O31" s="234">
        <v>2275.41</v>
      </c>
      <c r="P31" s="113">
        <f>SUM(N31+O31)</f>
        <v>3203.62104</v>
      </c>
    </row>
    <row r="32" spans="1:17" ht="16.2" thickBot="1" x14ac:dyDescent="0.35">
      <c r="A32" s="3">
        <v>21</v>
      </c>
      <c r="B32" s="145"/>
      <c r="C32" s="245" t="s">
        <v>132</v>
      </c>
      <c r="D32" s="204"/>
      <c r="E32" s="204"/>
      <c r="F32" s="205"/>
      <c r="G32" s="188">
        <v>28</v>
      </c>
      <c r="H32" s="14">
        <v>2923</v>
      </c>
      <c r="I32" s="14">
        <v>2822</v>
      </c>
      <c r="J32" s="13">
        <f t="shared" ref="J32:J52" si="8">H32-I32</f>
        <v>101</v>
      </c>
      <c r="K32" s="23">
        <f t="shared" si="5"/>
        <v>8.786999999999999</v>
      </c>
      <c r="L32" s="13">
        <f t="shared" si="6"/>
        <v>598.92999999999995</v>
      </c>
      <c r="M32" s="13">
        <f t="shared" si="6"/>
        <v>52.106909999999992</v>
      </c>
      <c r="N32" s="13">
        <f t="shared" si="7"/>
        <v>651.03690999999992</v>
      </c>
      <c r="O32" s="155">
        <v>831.52</v>
      </c>
      <c r="P32" s="14">
        <f>SUM(N32:O32)</f>
        <v>1482.5569099999998</v>
      </c>
    </row>
    <row r="33" spans="1:16" ht="16.5" customHeight="1" thickBot="1" x14ac:dyDescent="0.35">
      <c r="A33" s="3">
        <v>22</v>
      </c>
      <c r="B33" s="101">
        <v>71.55</v>
      </c>
      <c r="C33" s="245" t="s">
        <v>153</v>
      </c>
      <c r="D33" s="204"/>
      <c r="E33" s="204"/>
      <c r="F33" s="205"/>
      <c r="G33" s="188">
        <v>29</v>
      </c>
      <c r="H33" s="14">
        <v>2252</v>
      </c>
      <c r="I33" s="14">
        <v>2195</v>
      </c>
      <c r="J33" s="13">
        <f t="shared" si="8"/>
        <v>57</v>
      </c>
      <c r="K33" s="23">
        <f t="shared" si="5"/>
        <v>4.9589999999999996</v>
      </c>
      <c r="L33" s="13">
        <f t="shared" si="6"/>
        <v>338.01</v>
      </c>
      <c r="M33" s="13">
        <f t="shared" si="6"/>
        <v>29.406869999999998</v>
      </c>
      <c r="N33" s="13">
        <f t="shared" si="7"/>
        <v>367.41687000000002</v>
      </c>
      <c r="O33" s="155"/>
      <c r="P33" s="14">
        <v>0</v>
      </c>
    </row>
    <row r="34" spans="1:16" ht="16.5" customHeight="1" thickBot="1" x14ac:dyDescent="0.35">
      <c r="A34" s="3">
        <v>23</v>
      </c>
      <c r="B34" s="101"/>
      <c r="C34" s="203" t="s">
        <v>92</v>
      </c>
      <c r="D34" s="204"/>
      <c r="E34" s="204"/>
      <c r="F34" s="205"/>
      <c r="G34" s="188">
        <v>30</v>
      </c>
      <c r="H34" s="14">
        <v>1385</v>
      </c>
      <c r="I34" s="14">
        <v>1385</v>
      </c>
      <c r="J34" s="13">
        <f t="shared" si="8"/>
        <v>0</v>
      </c>
      <c r="K34" s="23">
        <f t="shared" si="5"/>
        <v>0</v>
      </c>
      <c r="L34" s="13">
        <f t="shared" si="6"/>
        <v>0</v>
      </c>
      <c r="M34" s="13">
        <f t="shared" si="6"/>
        <v>0</v>
      </c>
      <c r="N34" s="13">
        <f t="shared" si="7"/>
        <v>0</v>
      </c>
      <c r="O34" s="155">
        <v>141.81</v>
      </c>
      <c r="P34" s="14">
        <f t="shared" ref="P34:P40" si="9">SUM(N34+O34)</f>
        <v>141.81</v>
      </c>
    </row>
    <row r="35" spans="1:16" ht="16.2" thickBot="1" x14ac:dyDescent="0.35">
      <c r="A35" s="3">
        <v>24</v>
      </c>
      <c r="B35" s="101"/>
      <c r="C35" s="203" t="s">
        <v>134</v>
      </c>
      <c r="D35" s="204"/>
      <c r="E35" s="204"/>
      <c r="F35" s="205"/>
      <c r="G35" s="188">
        <v>31</v>
      </c>
      <c r="H35" s="14">
        <v>6056</v>
      </c>
      <c r="I35" s="14">
        <v>5944</v>
      </c>
      <c r="J35" s="13">
        <f t="shared" si="8"/>
        <v>112</v>
      </c>
      <c r="K35" s="23">
        <f t="shared" si="5"/>
        <v>9.743999999999998</v>
      </c>
      <c r="L35" s="13">
        <f t="shared" si="6"/>
        <v>664.16</v>
      </c>
      <c r="M35" s="13">
        <f t="shared" si="6"/>
        <v>57.781919999999985</v>
      </c>
      <c r="N35" s="13">
        <f t="shared" si="7"/>
        <v>721.94191999999998</v>
      </c>
      <c r="O35" s="155">
        <v>560.79999999999995</v>
      </c>
      <c r="P35" s="14">
        <f>SUM(N35+O35-B35)</f>
        <v>1282.7419199999999</v>
      </c>
    </row>
    <row r="36" spans="1:16" ht="16.5" customHeight="1" thickBot="1" x14ac:dyDescent="0.35">
      <c r="A36" s="3">
        <v>25</v>
      </c>
      <c r="B36" s="101"/>
      <c r="C36" s="203" t="s">
        <v>84</v>
      </c>
      <c r="D36" s="204"/>
      <c r="E36" s="204"/>
      <c r="F36" s="205"/>
      <c r="G36" s="188">
        <v>33</v>
      </c>
      <c r="H36" s="14">
        <v>730</v>
      </c>
      <c r="I36" s="14">
        <v>680</v>
      </c>
      <c r="J36" s="13">
        <f t="shared" si="8"/>
        <v>50</v>
      </c>
      <c r="K36" s="23">
        <f t="shared" si="5"/>
        <v>4.3499999999999996</v>
      </c>
      <c r="L36" s="13">
        <f t="shared" si="6"/>
        <v>296.5</v>
      </c>
      <c r="M36" s="13">
        <f t="shared" si="6"/>
        <v>25.795499999999997</v>
      </c>
      <c r="N36" s="13">
        <f t="shared" si="7"/>
        <v>322.2955</v>
      </c>
      <c r="O36" s="155">
        <v>1611.47</v>
      </c>
      <c r="P36" s="14">
        <f t="shared" si="9"/>
        <v>1933.7655</v>
      </c>
    </row>
    <row r="37" spans="1:16" ht="16.5" customHeight="1" thickBot="1" x14ac:dyDescent="0.35">
      <c r="A37" s="3">
        <v>26</v>
      </c>
      <c r="B37" s="101"/>
      <c r="C37" s="203" t="s">
        <v>98</v>
      </c>
      <c r="D37" s="204"/>
      <c r="E37" s="204"/>
      <c r="F37" s="205"/>
      <c r="G37" s="188">
        <v>35</v>
      </c>
      <c r="H37" s="14">
        <v>39081</v>
      </c>
      <c r="I37" s="14">
        <v>38901</v>
      </c>
      <c r="J37" s="13">
        <f t="shared" si="8"/>
        <v>180</v>
      </c>
      <c r="K37" s="23">
        <f t="shared" si="5"/>
        <v>15.659999999999998</v>
      </c>
      <c r="L37" s="13">
        <f t="shared" si="6"/>
        <v>1067.3999999999999</v>
      </c>
      <c r="M37" s="13">
        <f t="shared" si="6"/>
        <v>92.863799999999983</v>
      </c>
      <c r="N37" s="13">
        <f t="shared" si="7"/>
        <v>1160.2637999999999</v>
      </c>
      <c r="O37" s="155">
        <v>5027.8100000000004</v>
      </c>
      <c r="P37" s="14">
        <f>SUM(N37+O37)</f>
        <v>6188.0738000000001</v>
      </c>
    </row>
    <row r="38" spans="1:16" ht="16.2" thickBot="1" x14ac:dyDescent="0.35">
      <c r="A38" s="3">
        <v>27</v>
      </c>
      <c r="B38" s="101">
        <v>105.06</v>
      </c>
      <c r="C38" s="245" t="s">
        <v>154</v>
      </c>
      <c r="D38" s="204"/>
      <c r="E38" s="204"/>
      <c r="F38" s="205"/>
      <c r="G38" s="188">
        <v>37</v>
      </c>
      <c r="H38" s="14">
        <v>8626</v>
      </c>
      <c r="I38" s="14">
        <v>8512</v>
      </c>
      <c r="J38" s="13">
        <f t="shared" si="8"/>
        <v>114</v>
      </c>
      <c r="K38" s="23">
        <f t="shared" si="5"/>
        <v>9.9179999999999993</v>
      </c>
      <c r="L38" s="13">
        <f t="shared" si="6"/>
        <v>676.02</v>
      </c>
      <c r="M38" s="13">
        <f t="shared" si="6"/>
        <v>58.813739999999996</v>
      </c>
      <c r="N38" s="13">
        <f t="shared" si="7"/>
        <v>734.83374000000003</v>
      </c>
      <c r="O38" s="155"/>
      <c r="P38" s="14">
        <f>SUM(N38+O38-B38)</f>
        <v>629.77374000000009</v>
      </c>
    </row>
    <row r="39" spans="1:16" ht="16.2" thickBot="1" x14ac:dyDescent="0.35">
      <c r="A39" s="3">
        <v>28</v>
      </c>
      <c r="B39" s="101"/>
      <c r="C39" s="203" t="s">
        <v>135</v>
      </c>
      <c r="D39" s="204"/>
      <c r="E39" s="204"/>
      <c r="F39" s="205"/>
      <c r="G39" s="188">
        <v>38</v>
      </c>
      <c r="H39" s="14">
        <v>1275</v>
      </c>
      <c r="I39" s="14">
        <v>1203</v>
      </c>
      <c r="J39" s="13">
        <f t="shared" si="8"/>
        <v>72</v>
      </c>
      <c r="K39" s="23">
        <f t="shared" si="5"/>
        <v>6.2639999999999993</v>
      </c>
      <c r="L39" s="13">
        <f t="shared" si="6"/>
        <v>426.96</v>
      </c>
      <c r="M39" s="13">
        <f t="shared" si="6"/>
        <v>37.145519999999998</v>
      </c>
      <c r="N39" s="13">
        <f t="shared" si="7"/>
        <v>464.10551999999996</v>
      </c>
      <c r="O39" s="155">
        <v>1300.78</v>
      </c>
      <c r="P39" s="14">
        <f t="shared" si="9"/>
        <v>1764.8855199999998</v>
      </c>
    </row>
    <row r="40" spans="1:16" ht="16.5" customHeight="1" thickBot="1" x14ac:dyDescent="0.35">
      <c r="A40" s="3">
        <v>29</v>
      </c>
      <c r="B40" s="101"/>
      <c r="C40" s="245" t="s">
        <v>155</v>
      </c>
      <c r="D40" s="204"/>
      <c r="E40" s="204"/>
      <c r="F40" s="205"/>
      <c r="G40" s="188" t="s">
        <v>2</v>
      </c>
      <c r="H40" s="14">
        <v>707</v>
      </c>
      <c r="I40" s="14">
        <v>684</v>
      </c>
      <c r="J40" s="13">
        <f t="shared" si="8"/>
        <v>23</v>
      </c>
      <c r="K40" s="23">
        <f t="shared" si="5"/>
        <v>2.0009999999999999</v>
      </c>
      <c r="L40" s="15">
        <f t="shared" si="6"/>
        <v>136.38999999999999</v>
      </c>
      <c r="M40" s="13">
        <f t="shared" si="6"/>
        <v>11.865929999999999</v>
      </c>
      <c r="N40" s="13">
        <f t="shared" si="7"/>
        <v>148.25592999999998</v>
      </c>
      <c r="O40" s="155"/>
      <c r="P40" s="14">
        <f t="shared" si="9"/>
        <v>148.25592999999998</v>
      </c>
    </row>
    <row r="41" spans="1:16" ht="16.5" customHeight="1" thickBot="1" x14ac:dyDescent="0.35">
      <c r="A41" s="3">
        <v>30</v>
      </c>
      <c r="B41" s="101">
        <v>32.479999999999997</v>
      </c>
      <c r="C41" s="245" t="s">
        <v>156</v>
      </c>
      <c r="D41" s="204"/>
      <c r="E41" s="221"/>
      <c r="F41" s="205"/>
      <c r="G41" s="188">
        <v>41</v>
      </c>
      <c r="H41" s="14">
        <v>1148</v>
      </c>
      <c r="I41" s="14">
        <v>1133</v>
      </c>
      <c r="J41" s="13">
        <f t="shared" si="8"/>
        <v>15</v>
      </c>
      <c r="K41" s="23">
        <f t="shared" si="5"/>
        <v>1.3049999999999999</v>
      </c>
      <c r="L41" s="31">
        <f t="shared" si="6"/>
        <v>88.949999999999989</v>
      </c>
      <c r="M41" s="30">
        <f t="shared" si="6"/>
        <v>7.7386499999999989</v>
      </c>
      <c r="N41" s="13">
        <f t="shared" si="7"/>
        <v>96.688649999999981</v>
      </c>
      <c r="O41" s="155"/>
      <c r="P41" s="14">
        <v>0</v>
      </c>
    </row>
    <row r="42" spans="1:16" ht="16.5" customHeight="1" thickBot="1" x14ac:dyDescent="0.35">
      <c r="A42" s="3">
        <v>31</v>
      </c>
      <c r="B42" s="101">
        <v>148.65</v>
      </c>
      <c r="C42" s="245" t="s">
        <v>157</v>
      </c>
      <c r="D42" s="204"/>
      <c r="E42" s="224"/>
      <c r="F42" s="205"/>
      <c r="G42" s="188" t="s">
        <v>3</v>
      </c>
      <c r="H42" s="14">
        <v>1997</v>
      </c>
      <c r="I42" s="14">
        <v>1966</v>
      </c>
      <c r="J42" s="13">
        <f t="shared" si="8"/>
        <v>31</v>
      </c>
      <c r="K42" s="24">
        <f t="shared" si="5"/>
        <v>2.6970000000000001</v>
      </c>
      <c r="L42" s="31">
        <f t="shared" si="6"/>
        <v>183.82999999999998</v>
      </c>
      <c r="M42" s="30">
        <f t="shared" si="6"/>
        <v>15.993209999999999</v>
      </c>
      <c r="N42" s="13">
        <f t="shared" si="7"/>
        <v>199.82320999999999</v>
      </c>
      <c r="O42" s="155"/>
      <c r="P42" s="14">
        <v>0</v>
      </c>
    </row>
    <row r="43" spans="1:16" ht="16.5" customHeight="1" thickBot="1" x14ac:dyDescent="0.35">
      <c r="A43" s="4">
        <v>32</v>
      </c>
      <c r="B43" s="103"/>
      <c r="C43" s="251" t="s">
        <v>158</v>
      </c>
      <c r="D43" s="221"/>
      <c r="E43" s="226"/>
      <c r="F43" s="222"/>
      <c r="G43" s="58" t="s">
        <v>4</v>
      </c>
      <c r="H43" s="34">
        <v>18783</v>
      </c>
      <c r="I43" s="34">
        <v>18559</v>
      </c>
      <c r="J43" s="33">
        <f t="shared" si="8"/>
        <v>224</v>
      </c>
      <c r="K43" s="68">
        <f t="shared" si="5"/>
        <v>19.487999999999996</v>
      </c>
      <c r="L43" s="43">
        <f t="shared" si="6"/>
        <v>1328.32</v>
      </c>
      <c r="M43" s="35">
        <f t="shared" si="6"/>
        <v>115.56383999999997</v>
      </c>
      <c r="N43" s="36">
        <f t="shared" si="7"/>
        <v>1443.88384</v>
      </c>
      <c r="O43" s="155">
        <v>69.62</v>
      </c>
      <c r="P43" s="14">
        <f>SUM(N43+O43)</f>
        <v>1513.5038399999999</v>
      </c>
    </row>
    <row r="44" spans="1:16" ht="16.5" customHeight="1" thickBot="1" x14ac:dyDescent="0.35">
      <c r="A44" s="5">
        <v>33</v>
      </c>
      <c r="B44" s="104"/>
      <c r="C44" s="223" t="s">
        <v>103</v>
      </c>
      <c r="D44" s="224"/>
      <c r="E44" s="204"/>
      <c r="F44" s="225"/>
      <c r="G44" s="59">
        <v>46</v>
      </c>
      <c r="H44" s="38">
        <v>2769</v>
      </c>
      <c r="I44" s="38">
        <v>2637</v>
      </c>
      <c r="J44" s="37">
        <f t="shared" si="8"/>
        <v>132</v>
      </c>
      <c r="K44" s="119">
        <f t="shared" si="5"/>
        <v>11.483999999999998</v>
      </c>
      <c r="L44" s="31">
        <f t="shared" si="6"/>
        <v>782.76</v>
      </c>
      <c r="M44" s="37">
        <f t="shared" si="6"/>
        <v>68.10011999999999</v>
      </c>
      <c r="N44" s="27">
        <f t="shared" si="7"/>
        <v>850.86011999999994</v>
      </c>
      <c r="O44" s="155">
        <v>1849.98</v>
      </c>
      <c r="P44" s="14">
        <f>SUM(N44+O44)</f>
        <v>2700.8401199999998</v>
      </c>
    </row>
    <row r="45" spans="1:16" ht="16.5" customHeight="1" thickBot="1" x14ac:dyDescent="0.35">
      <c r="A45" s="3">
        <v>34</v>
      </c>
      <c r="B45" s="101"/>
      <c r="C45" s="250" t="s">
        <v>159</v>
      </c>
      <c r="D45" s="226"/>
      <c r="E45" s="204"/>
      <c r="F45" s="227"/>
      <c r="G45" s="60" t="s">
        <v>5</v>
      </c>
      <c r="H45" s="39">
        <v>1304</v>
      </c>
      <c r="I45" s="39">
        <v>1303</v>
      </c>
      <c r="J45" s="13">
        <f t="shared" si="8"/>
        <v>1</v>
      </c>
      <c r="K45" s="120">
        <f t="shared" si="5"/>
        <v>8.6999999999999994E-2</v>
      </c>
      <c r="L45" s="30">
        <f t="shared" si="6"/>
        <v>5.93</v>
      </c>
      <c r="M45" s="26">
        <f t="shared" si="6"/>
        <v>0.51590999999999998</v>
      </c>
      <c r="N45" s="27">
        <f t="shared" si="7"/>
        <v>6.4459099999999996</v>
      </c>
      <c r="O45" s="155">
        <v>7.1</v>
      </c>
      <c r="P45" s="14">
        <f>SUM(N45+O45)</f>
        <v>13.545909999999999</v>
      </c>
    </row>
    <row r="46" spans="1:16" ht="16.5" customHeight="1" thickBot="1" x14ac:dyDescent="0.35">
      <c r="A46" s="3">
        <v>35</v>
      </c>
      <c r="B46" s="101"/>
      <c r="C46" s="245" t="s">
        <v>159</v>
      </c>
      <c r="D46" s="204"/>
      <c r="E46" s="204"/>
      <c r="F46" s="144"/>
      <c r="G46" s="152">
        <v>49</v>
      </c>
      <c r="H46" s="155">
        <v>877</v>
      </c>
      <c r="I46" s="155">
        <v>854</v>
      </c>
      <c r="J46" s="118">
        <f t="shared" si="8"/>
        <v>23</v>
      </c>
      <c r="K46" s="121">
        <f t="shared" si="5"/>
        <v>2.0009999999999999</v>
      </c>
      <c r="L46" s="30">
        <f t="shared" si="6"/>
        <v>136.38999999999999</v>
      </c>
      <c r="M46" s="26">
        <f t="shared" si="6"/>
        <v>11.865929999999999</v>
      </c>
      <c r="N46" s="27">
        <f t="shared" si="7"/>
        <v>148.25592999999998</v>
      </c>
      <c r="O46" s="155">
        <v>2296.67</v>
      </c>
      <c r="P46" s="14">
        <f>SUM(N46+O46)</f>
        <v>2444.9259299999999</v>
      </c>
    </row>
    <row r="47" spans="1:16" ht="16.5" customHeight="1" thickBot="1" x14ac:dyDescent="0.35">
      <c r="A47" s="3">
        <v>36</v>
      </c>
      <c r="B47" s="101">
        <v>1238.9000000000001</v>
      </c>
      <c r="C47" s="203" t="s">
        <v>104</v>
      </c>
      <c r="D47" s="204"/>
      <c r="E47" s="204"/>
      <c r="F47" s="205"/>
      <c r="G47" s="188" t="s">
        <v>6</v>
      </c>
      <c r="H47" s="14">
        <v>1099</v>
      </c>
      <c r="I47" s="14">
        <v>1060</v>
      </c>
      <c r="J47" s="13">
        <f t="shared" si="8"/>
        <v>39</v>
      </c>
      <c r="K47" s="23">
        <f t="shared" si="5"/>
        <v>3.3929999999999993</v>
      </c>
      <c r="L47" s="13">
        <f t="shared" si="6"/>
        <v>231.26999999999998</v>
      </c>
      <c r="M47" s="26">
        <f t="shared" si="6"/>
        <v>20.120489999999997</v>
      </c>
      <c r="N47" s="27">
        <f t="shared" si="7"/>
        <v>251.39048999999997</v>
      </c>
      <c r="O47" s="155"/>
      <c r="P47" s="14">
        <v>0</v>
      </c>
    </row>
    <row r="48" spans="1:16" ht="16.5" customHeight="1" thickBot="1" x14ac:dyDescent="0.35">
      <c r="A48" s="3">
        <v>37</v>
      </c>
      <c r="B48" s="101"/>
      <c r="C48" s="245" t="s">
        <v>160</v>
      </c>
      <c r="D48" s="204"/>
      <c r="E48" s="204"/>
      <c r="F48" s="205"/>
      <c r="G48" s="188" t="s">
        <v>7</v>
      </c>
      <c r="H48" s="14">
        <v>3982</v>
      </c>
      <c r="I48" s="14">
        <v>3835</v>
      </c>
      <c r="J48" s="13">
        <f t="shared" si="8"/>
        <v>147</v>
      </c>
      <c r="K48" s="23">
        <f t="shared" si="5"/>
        <v>12.788999999999998</v>
      </c>
      <c r="L48" s="13">
        <f>SUM(J48*5.93)</f>
        <v>871.70999999999992</v>
      </c>
      <c r="M48" s="26">
        <f>SUM(K48*5-3)</f>
        <v>60.944999999999993</v>
      </c>
      <c r="N48" s="27">
        <f t="shared" si="7"/>
        <v>932.65499999999997</v>
      </c>
      <c r="O48" s="155">
        <v>13.59</v>
      </c>
      <c r="P48" s="14">
        <v>947.55</v>
      </c>
    </row>
    <row r="49" spans="1:17" ht="16.2" thickBot="1" x14ac:dyDescent="0.35">
      <c r="A49" s="3">
        <v>38</v>
      </c>
      <c r="B49" s="101"/>
      <c r="C49" s="203" t="s">
        <v>135</v>
      </c>
      <c r="D49" s="204"/>
      <c r="E49" s="204"/>
      <c r="F49" s="205"/>
      <c r="G49" s="188" t="s">
        <v>8</v>
      </c>
      <c r="H49" s="14">
        <v>2004</v>
      </c>
      <c r="I49" s="14">
        <v>1972</v>
      </c>
      <c r="J49" s="13">
        <f t="shared" si="8"/>
        <v>32</v>
      </c>
      <c r="K49" s="23">
        <f t="shared" si="5"/>
        <v>2.7839999999999998</v>
      </c>
      <c r="L49" s="13">
        <f>SUM(J49*5.93)</f>
        <v>189.76</v>
      </c>
      <c r="M49" s="13">
        <f>SUM(K49*5.93)</f>
        <v>16.509119999999999</v>
      </c>
      <c r="N49" s="13">
        <f t="shared" si="7"/>
        <v>206.26911999999999</v>
      </c>
      <c r="O49" s="155">
        <v>244.3</v>
      </c>
      <c r="P49" s="14">
        <v>450.57</v>
      </c>
      <c r="Q49" s="11"/>
    </row>
    <row r="50" spans="1:17" ht="16.5" customHeight="1" thickBot="1" x14ac:dyDescent="0.35">
      <c r="A50" s="3">
        <v>39</v>
      </c>
      <c r="B50" s="101">
        <v>5337.21</v>
      </c>
      <c r="C50" s="245" t="s">
        <v>161</v>
      </c>
      <c r="D50" s="204"/>
      <c r="E50" s="212"/>
      <c r="F50" s="205"/>
      <c r="G50" s="188">
        <v>56</v>
      </c>
      <c r="H50" s="14">
        <v>8768</v>
      </c>
      <c r="I50" s="14">
        <v>8280</v>
      </c>
      <c r="J50" s="13">
        <f t="shared" si="8"/>
        <v>488</v>
      </c>
      <c r="K50" s="23">
        <f t="shared" si="5"/>
        <v>42.455999999999996</v>
      </c>
      <c r="L50" s="13">
        <f>SUM(J50*5.93)</f>
        <v>2893.8399999999997</v>
      </c>
      <c r="M50" s="13">
        <f>SUM(K50*5.93)</f>
        <v>251.76407999999995</v>
      </c>
      <c r="N50" s="13">
        <f t="shared" si="7"/>
        <v>3145.6040799999996</v>
      </c>
      <c r="O50" s="155">
        <v>2191.61</v>
      </c>
      <c r="P50" s="14">
        <v>0</v>
      </c>
    </row>
    <row r="51" spans="1:17" ht="16.5" customHeight="1" thickBot="1" x14ac:dyDescent="0.35">
      <c r="A51" s="3">
        <v>40</v>
      </c>
      <c r="B51" s="101"/>
      <c r="C51" s="245" t="s">
        <v>162</v>
      </c>
      <c r="D51" s="204"/>
      <c r="E51" s="182"/>
      <c r="F51" s="205"/>
      <c r="G51" s="188">
        <v>60</v>
      </c>
      <c r="H51" s="14">
        <v>3688</v>
      </c>
      <c r="I51" s="14">
        <v>3572</v>
      </c>
      <c r="J51" s="13">
        <f t="shared" si="8"/>
        <v>116</v>
      </c>
      <c r="K51" s="23">
        <f t="shared" si="5"/>
        <v>10.091999999999999</v>
      </c>
      <c r="L51" s="13">
        <f>SUM(J51*5.93)</f>
        <v>687.88</v>
      </c>
      <c r="M51" s="13">
        <f>SUM(K51*5.93)</f>
        <v>59.845559999999992</v>
      </c>
      <c r="N51" s="13">
        <f t="shared" si="7"/>
        <v>747.72555999999997</v>
      </c>
      <c r="O51" s="155">
        <v>709.05</v>
      </c>
      <c r="P51" s="14">
        <f>SUM(N51-B51+O51)</f>
        <v>1456.77556</v>
      </c>
    </row>
    <row r="52" spans="1:17" ht="21" thickBot="1" x14ac:dyDescent="0.35">
      <c r="A52" s="9">
        <v>41</v>
      </c>
      <c r="B52" s="146">
        <v>273.31</v>
      </c>
      <c r="C52" s="220" t="s">
        <v>99</v>
      </c>
      <c r="D52" s="212"/>
      <c r="E52" s="180"/>
      <c r="F52" s="213"/>
      <c r="G52" s="184">
        <v>61</v>
      </c>
      <c r="H52" s="154">
        <v>1586</v>
      </c>
      <c r="I52" s="154">
        <v>1522</v>
      </c>
      <c r="J52" s="15">
        <f t="shared" si="8"/>
        <v>64</v>
      </c>
      <c r="K52" s="23">
        <f t="shared" si="5"/>
        <v>5.5679999999999996</v>
      </c>
      <c r="L52" s="13">
        <f>SUM(J52*5.93)</f>
        <v>379.52</v>
      </c>
      <c r="M52" s="15">
        <f>SUM(K52*5.93)</f>
        <v>33.018239999999999</v>
      </c>
      <c r="N52" s="15">
        <f t="shared" si="7"/>
        <v>412.53823999999997</v>
      </c>
      <c r="O52" s="16"/>
      <c r="P52" s="154">
        <v>0</v>
      </c>
    </row>
    <row r="53" spans="1:17" ht="16.5" customHeight="1" thickBot="1" x14ac:dyDescent="0.35">
      <c r="A53" s="298" t="s">
        <v>125</v>
      </c>
      <c r="B53" s="340"/>
      <c r="C53" s="340"/>
      <c r="D53" s="340"/>
      <c r="E53" s="340"/>
      <c r="F53" s="340"/>
      <c r="G53" s="340"/>
      <c r="H53" s="340"/>
      <c r="I53" s="341"/>
      <c r="J53" s="75">
        <f t="shared" ref="J53:P53" si="10">SUM(J28:J52)</f>
        <v>3046</v>
      </c>
      <c r="K53" s="76">
        <f t="shared" si="10"/>
        <v>265.00199999999995</v>
      </c>
      <c r="L53" s="72">
        <f t="shared" si="10"/>
        <v>18062.78</v>
      </c>
      <c r="M53" s="75">
        <f t="shared" si="10"/>
        <v>1556.56809</v>
      </c>
      <c r="N53" s="75">
        <f t="shared" si="10"/>
        <v>19619.34809</v>
      </c>
      <c r="O53" s="75">
        <f t="shared" si="10"/>
        <v>21205.81</v>
      </c>
      <c r="P53" s="75">
        <f t="shared" si="10"/>
        <v>34056.331919999997</v>
      </c>
    </row>
    <row r="54" spans="1:17" ht="20.25" customHeight="1" thickBot="1" x14ac:dyDescent="0.35">
      <c r="A54" s="299" t="s">
        <v>27</v>
      </c>
      <c r="B54" s="300"/>
      <c r="C54" s="300"/>
      <c r="D54" s="300"/>
      <c r="E54" s="300"/>
      <c r="F54" s="300"/>
      <c r="G54" s="300"/>
      <c r="H54" s="300"/>
      <c r="I54" s="300"/>
      <c r="J54" s="180"/>
      <c r="K54" s="180"/>
      <c r="L54" s="180"/>
      <c r="M54" s="180"/>
      <c r="N54" s="180"/>
      <c r="O54" s="180"/>
      <c r="P54" s="181"/>
    </row>
    <row r="55" spans="1:17" ht="16.2" thickBot="1" x14ac:dyDescent="0.35">
      <c r="A55" s="3">
        <v>42</v>
      </c>
      <c r="B55" s="110">
        <v>659.42</v>
      </c>
      <c r="C55" s="246" t="s">
        <v>163</v>
      </c>
      <c r="D55" s="218"/>
      <c r="E55" s="204"/>
      <c r="F55" s="219"/>
      <c r="G55" s="81">
        <v>65</v>
      </c>
      <c r="H55" s="66">
        <v>10392</v>
      </c>
      <c r="I55" s="66">
        <v>9907</v>
      </c>
      <c r="J55" s="77">
        <f t="shared" ref="J55:J73" si="11">H55-I55</f>
        <v>485</v>
      </c>
      <c r="K55" s="69">
        <f t="shared" ref="K55:K73" si="12">SUM(J55*8.7/100)</f>
        <v>42.195</v>
      </c>
      <c r="L55" s="77">
        <f t="shared" ref="L55:M73" si="13">SUM(J55*5.93)</f>
        <v>2876.0499999999997</v>
      </c>
      <c r="M55" s="77">
        <f t="shared" si="13"/>
        <v>250.21634999999998</v>
      </c>
      <c r="N55" s="77">
        <f t="shared" ref="N55:N73" si="14">L55+M55</f>
        <v>3126.2663499999999</v>
      </c>
      <c r="O55" s="66"/>
      <c r="P55" s="66">
        <f>SUM(N55-B55)</f>
        <v>2466.8463499999998</v>
      </c>
    </row>
    <row r="56" spans="1:17" ht="16.2" thickBot="1" x14ac:dyDescent="0.35">
      <c r="A56" s="3">
        <v>43</v>
      </c>
      <c r="B56" s="111">
        <v>435.74</v>
      </c>
      <c r="C56" s="203" t="s">
        <v>106</v>
      </c>
      <c r="D56" s="204"/>
      <c r="E56" s="204"/>
      <c r="F56" s="205"/>
      <c r="G56" s="188">
        <v>69</v>
      </c>
      <c r="H56" s="14">
        <v>304</v>
      </c>
      <c r="I56" s="14">
        <v>301</v>
      </c>
      <c r="J56" s="13">
        <f t="shared" si="11"/>
        <v>3</v>
      </c>
      <c r="K56" s="23">
        <f t="shared" si="12"/>
        <v>0.26099999999999995</v>
      </c>
      <c r="L56" s="13">
        <f t="shared" si="13"/>
        <v>17.79</v>
      </c>
      <c r="M56" s="13">
        <f t="shared" si="13"/>
        <v>1.5477299999999996</v>
      </c>
      <c r="N56" s="13">
        <f t="shared" si="14"/>
        <v>19.337730000000001</v>
      </c>
      <c r="O56" s="155"/>
      <c r="P56" s="14">
        <v>0</v>
      </c>
    </row>
    <row r="57" spans="1:17" ht="16.2" thickBot="1" x14ac:dyDescent="0.35">
      <c r="A57" s="3">
        <v>44</v>
      </c>
      <c r="B57" s="101">
        <v>3158.95</v>
      </c>
      <c r="C57" s="203" t="s">
        <v>106</v>
      </c>
      <c r="D57" s="204"/>
      <c r="E57" s="204"/>
      <c r="F57" s="205"/>
      <c r="G57" s="188" t="s">
        <v>9</v>
      </c>
      <c r="H57" s="14">
        <v>2351</v>
      </c>
      <c r="I57" s="14">
        <v>2351</v>
      </c>
      <c r="J57" s="13">
        <f t="shared" si="11"/>
        <v>0</v>
      </c>
      <c r="K57" s="23">
        <f t="shared" si="12"/>
        <v>0</v>
      </c>
      <c r="L57" s="13">
        <f t="shared" si="13"/>
        <v>0</v>
      </c>
      <c r="M57" s="13">
        <f t="shared" si="13"/>
        <v>0</v>
      </c>
      <c r="N57" s="13">
        <f t="shared" si="14"/>
        <v>0</v>
      </c>
      <c r="O57" s="155"/>
      <c r="P57" s="14">
        <v>0</v>
      </c>
    </row>
    <row r="58" spans="1:17" ht="16.2" thickBot="1" x14ac:dyDescent="0.35">
      <c r="A58" s="3">
        <v>45</v>
      </c>
      <c r="B58" s="101"/>
      <c r="C58" s="245" t="s">
        <v>164</v>
      </c>
      <c r="D58" s="204"/>
      <c r="E58" s="204"/>
      <c r="F58" s="205"/>
      <c r="G58" s="188">
        <v>70</v>
      </c>
      <c r="H58" s="14">
        <v>8425</v>
      </c>
      <c r="I58" s="14">
        <v>7888</v>
      </c>
      <c r="J58" s="13">
        <f t="shared" si="11"/>
        <v>537</v>
      </c>
      <c r="K58" s="23">
        <f t="shared" si="12"/>
        <v>46.718999999999994</v>
      </c>
      <c r="L58" s="33">
        <f t="shared" si="13"/>
        <v>3184.41</v>
      </c>
      <c r="M58" s="13">
        <f t="shared" si="13"/>
        <v>277.04366999999996</v>
      </c>
      <c r="N58" s="13">
        <f t="shared" si="14"/>
        <v>3461.4536699999999</v>
      </c>
      <c r="O58" s="155"/>
      <c r="P58" s="14">
        <f>SUM(N58+O58)</f>
        <v>3461.4536699999999</v>
      </c>
    </row>
    <row r="59" spans="1:17" ht="16.2" thickBot="1" x14ac:dyDescent="0.35">
      <c r="A59" s="3">
        <v>46</v>
      </c>
      <c r="B59" s="101"/>
      <c r="C59" s="245" t="s">
        <v>165</v>
      </c>
      <c r="D59" s="204"/>
      <c r="E59" s="204"/>
      <c r="F59" s="205"/>
      <c r="G59" s="188" t="s">
        <v>10</v>
      </c>
      <c r="H59" s="14">
        <v>9929</v>
      </c>
      <c r="I59" s="14">
        <v>9743</v>
      </c>
      <c r="J59" s="13">
        <f t="shared" si="11"/>
        <v>186</v>
      </c>
      <c r="K59" s="23">
        <f t="shared" si="12"/>
        <v>16.181999999999999</v>
      </c>
      <c r="L59" s="31">
        <f t="shared" si="13"/>
        <v>1102.98</v>
      </c>
      <c r="M59" s="30">
        <f t="shared" si="13"/>
        <v>95.959259999999986</v>
      </c>
      <c r="N59" s="13">
        <f t="shared" si="14"/>
        <v>1198.9392600000001</v>
      </c>
      <c r="O59" s="155"/>
      <c r="P59" s="14">
        <v>1198.94</v>
      </c>
    </row>
    <row r="60" spans="1:17" ht="16.2" thickBot="1" x14ac:dyDescent="0.35">
      <c r="A60" s="3">
        <v>47</v>
      </c>
      <c r="B60" s="101">
        <v>457.66</v>
      </c>
      <c r="C60" s="245" t="s">
        <v>153</v>
      </c>
      <c r="D60" s="204"/>
      <c r="E60" s="204"/>
      <c r="F60" s="205"/>
      <c r="G60" s="188">
        <v>73</v>
      </c>
      <c r="H60" s="14">
        <v>2426</v>
      </c>
      <c r="I60" s="14">
        <v>2314</v>
      </c>
      <c r="J60" s="13">
        <f t="shared" si="11"/>
        <v>112</v>
      </c>
      <c r="K60" s="24">
        <f t="shared" si="12"/>
        <v>9.743999999999998</v>
      </c>
      <c r="L60" s="13">
        <f t="shared" si="13"/>
        <v>664.16</v>
      </c>
      <c r="M60" s="13">
        <f t="shared" si="13"/>
        <v>57.781919999999985</v>
      </c>
      <c r="N60" s="13">
        <f t="shared" si="14"/>
        <v>721.94191999999998</v>
      </c>
      <c r="O60" s="155"/>
      <c r="P60" s="14">
        <v>264.27999999999997</v>
      </c>
    </row>
    <row r="61" spans="1:17" ht="16.2" thickBot="1" x14ac:dyDescent="0.35">
      <c r="A61" s="3">
        <v>48</v>
      </c>
      <c r="B61" s="111">
        <v>380.95</v>
      </c>
      <c r="C61" s="203" t="s">
        <v>132</v>
      </c>
      <c r="D61" s="204"/>
      <c r="E61" s="204"/>
      <c r="F61" s="205"/>
      <c r="G61" s="188">
        <v>74</v>
      </c>
      <c r="H61" s="14">
        <v>3602</v>
      </c>
      <c r="I61" s="14">
        <v>3561</v>
      </c>
      <c r="J61" s="13">
        <f t="shared" si="11"/>
        <v>41</v>
      </c>
      <c r="K61" s="68">
        <f t="shared" si="12"/>
        <v>3.5669999999999997</v>
      </c>
      <c r="L61" s="30">
        <f t="shared" si="13"/>
        <v>243.13</v>
      </c>
      <c r="M61" s="13">
        <f t="shared" si="13"/>
        <v>21.152309999999996</v>
      </c>
      <c r="N61" s="13">
        <f t="shared" si="14"/>
        <v>264.28231</v>
      </c>
      <c r="O61" s="155"/>
      <c r="P61" s="14">
        <v>0</v>
      </c>
    </row>
    <row r="62" spans="1:17" ht="16.2" thickBot="1" x14ac:dyDescent="0.35">
      <c r="A62" s="3">
        <v>49</v>
      </c>
      <c r="B62" s="101"/>
      <c r="C62" s="245" t="s">
        <v>165</v>
      </c>
      <c r="D62" s="204"/>
      <c r="E62" s="204"/>
      <c r="F62" s="205"/>
      <c r="G62" s="188" t="s">
        <v>11</v>
      </c>
      <c r="H62" s="14">
        <v>10718</v>
      </c>
      <c r="I62" s="14">
        <v>10310</v>
      </c>
      <c r="J62" s="13">
        <f t="shared" si="11"/>
        <v>408</v>
      </c>
      <c r="K62" s="23">
        <f t="shared" si="12"/>
        <v>35.496000000000002</v>
      </c>
      <c r="L62" s="13">
        <f t="shared" si="13"/>
        <v>2419.44</v>
      </c>
      <c r="M62" s="13">
        <f t="shared" si="13"/>
        <v>210.49127999999999</v>
      </c>
      <c r="N62" s="13">
        <f t="shared" si="14"/>
        <v>2629.9312800000002</v>
      </c>
      <c r="O62" s="155"/>
      <c r="P62" s="14">
        <v>2629.93</v>
      </c>
    </row>
    <row r="63" spans="1:17" ht="16.2" thickBot="1" x14ac:dyDescent="0.35">
      <c r="A63" s="3">
        <v>50</v>
      </c>
      <c r="B63" s="101">
        <v>4308.45</v>
      </c>
      <c r="C63" s="245" t="s">
        <v>166</v>
      </c>
      <c r="D63" s="204"/>
      <c r="E63" s="204"/>
      <c r="F63" s="205"/>
      <c r="G63" s="188">
        <v>77</v>
      </c>
      <c r="H63" s="14">
        <v>3667</v>
      </c>
      <c r="I63" s="14">
        <v>3556</v>
      </c>
      <c r="J63" s="13">
        <f t="shared" si="11"/>
        <v>111</v>
      </c>
      <c r="K63" s="23">
        <f t="shared" si="12"/>
        <v>9.657</v>
      </c>
      <c r="L63" s="13">
        <f t="shared" si="13"/>
        <v>658.23</v>
      </c>
      <c r="M63" s="13">
        <f t="shared" si="13"/>
        <v>57.266009999999994</v>
      </c>
      <c r="N63" s="13">
        <f t="shared" si="14"/>
        <v>715.49601000000007</v>
      </c>
      <c r="O63" s="155"/>
      <c r="P63" s="14">
        <v>0</v>
      </c>
    </row>
    <row r="64" spans="1:17" ht="16.5" customHeight="1" thickBot="1" x14ac:dyDescent="0.35">
      <c r="A64" s="3">
        <v>51</v>
      </c>
      <c r="B64" s="101">
        <v>44.07</v>
      </c>
      <c r="C64" s="203" t="s">
        <v>51</v>
      </c>
      <c r="D64" s="204"/>
      <c r="E64" s="204"/>
      <c r="F64" s="205"/>
      <c r="G64" s="188">
        <v>78</v>
      </c>
      <c r="H64" s="14">
        <v>576</v>
      </c>
      <c r="I64" s="14">
        <v>576</v>
      </c>
      <c r="J64" s="13">
        <f t="shared" si="11"/>
        <v>0</v>
      </c>
      <c r="K64" s="23">
        <f t="shared" si="12"/>
        <v>0</v>
      </c>
      <c r="L64" s="13">
        <f t="shared" si="13"/>
        <v>0</v>
      </c>
      <c r="M64" s="13">
        <f t="shared" si="13"/>
        <v>0</v>
      </c>
      <c r="N64" s="13">
        <f t="shared" si="14"/>
        <v>0</v>
      </c>
      <c r="O64" s="155"/>
      <c r="P64" s="14">
        <v>0</v>
      </c>
    </row>
    <row r="65" spans="1:17" ht="16.2" thickBot="1" x14ac:dyDescent="0.35">
      <c r="A65" s="3">
        <v>52</v>
      </c>
      <c r="B65" s="101"/>
      <c r="C65" s="203" t="s">
        <v>50</v>
      </c>
      <c r="D65" s="204"/>
      <c r="E65" s="204"/>
      <c r="F65" s="205"/>
      <c r="G65" s="188">
        <v>80</v>
      </c>
      <c r="H65" s="14">
        <v>684</v>
      </c>
      <c r="I65" s="14">
        <v>684</v>
      </c>
      <c r="J65" s="13">
        <f t="shared" si="11"/>
        <v>0</v>
      </c>
      <c r="K65" s="23">
        <f t="shared" si="12"/>
        <v>0</v>
      </c>
      <c r="L65" s="13">
        <f t="shared" si="13"/>
        <v>0</v>
      </c>
      <c r="M65" s="13">
        <f t="shared" si="13"/>
        <v>0</v>
      </c>
      <c r="N65" s="13">
        <f t="shared" si="14"/>
        <v>0</v>
      </c>
      <c r="O65" s="155">
        <v>233.2</v>
      </c>
      <c r="P65" s="14">
        <v>233.2</v>
      </c>
    </row>
    <row r="66" spans="1:17" ht="16.2" thickBot="1" x14ac:dyDescent="0.35">
      <c r="A66" s="3">
        <v>53</v>
      </c>
      <c r="B66" s="101"/>
      <c r="C66" s="245" t="s">
        <v>165</v>
      </c>
      <c r="D66" s="204"/>
      <c r="E66" s="204"/>
      <c r="F66" s="205"/>
      <c r="G66" s="188" t="s">
        <v>12</v>
      </c>
      <c r="H66" s="14">
        <v>32368</v>
      </c>
      <c r="I66" s="14">
        <v>31969</v>
      </c>
      <c r="J66" s="13">
        <f t="shared" si="11"/>
        <v>399</v>
      </c>
      <c r="K66" s="23">
        <f t="shared" si="12"/>
        <v>34.712999999999994</v>
      </c>
      <c r="L66" s="13">
        <f t="shared" si="13"/>
        <v>2366.0699999999997</v>
      </c>
      <c r="M66" s="13">
        <f t="shared" si="13"/>
        <v>205.84808999999996</v>
      </c>
      <c r="N66" s="13">
        <f t="shared" si="14"/>
        <v>2571.9180899999997</v>
      </c>
      <c r="O66" s="155"/>
      <c r="P66" s="14">
        <f>SUM(N66+O66)</f>
        <v>2571.9180899999997</v>
      </c>
    </row>
    <row r="67" spans="1:17" ht="16.5" customHeight="1" thickBot="1" x14ac:dyDescent="0.35">
      <c r="A67" s="3">
        <v>54</v>
      </c>
      <c r="B67" s="101"/>
      <c r="C67" s="203" t="s">
        <v>83</v>
      </c>
      <c r="D67" s="204"/>
      <c r="E67" s="204"/>
      <c r="F67" s="205"/>
      <c r="G67" s="188" t="s">
        <v>13</v>
      </c>
      <c r="H67" s="14">
        <v>401</v>
      </c>
      <c r="I67" s="14">
        <v>378</v>
      </c>
      <c r="J67" s="13">
        <f t="shared" si="11"/>
        <v>23</v>
      </c>
      <c r="K67" s="23">
        <f t="shared" si="12"/>
        <v>2.0009999999999999</v>
      </c>
      <c r="L67" s="15">
        <f t="shared" si="13"/>
        <v>136.38999999999999</v>
      </c>
      <c r="M67" s="13">
        <f t="shared" si="13"/>
        <v>11.865929999999999</v>
      </c>
      <c r="N67" s="13">
        <f t="shared" si="14"/>
        <v>148.25592999999998</v>
      </c>
      <c r="O67" s="155">
        <v>558.30999999999995</v>
      </c>
      <c r="P67" s="14">
        <f>SUM(N67+O67)</f>
        <v>706.56592999999998</v>
      </c>
    </row>
    <row r="68" spans="1:17" ht="16.5" customHeight="1" thickBot="1" x14ac:dyDescent="0.35">
      <c r="A68" s="3">
        <v>55</v>
      </c>
      <c r="B68" s="101"/>
      <c r="C68" s="245" t="s">
        <v>166</v>
      </c>
      <c r="D68" s="204"/>
      <c r="E68" s="204"/>
      <c r="F68" s="205"/>
      <c r="G68" s="188" t="s">
        <v>14</v>
      </c>
      <c r="H68" s="14">
        <v>3503</v>
      </c>
      <c r="I68" s="14">
        <v>3368</v>
      </c>
      <c r="J68" s="13">
        <f t="shared" si="11"/>
        <v>135</v>
      </c>
      <c r="K68" s="23">
        <f t="shared" si="12"/>
        <v>11.744999999999999</v>
      </c>
      <c r="L68" s="31">
        <f t="shared" si="13"/>
        <v>800.55</v>
      </c>
      <c r="M68" s="30">
        <f t="shared" si="13"/>
        <v>69.647849999999991</v>
      </c>
      <c r="N68" s="13">
        <f t="shared" si="14"/>
        <v>870.1978499999999</v>
      </c>
      <c r="O68" s="155"/>
      <c r="P68" s="14">
        <f>SUM(N68:O68)</f>
        <v>870.1978499999999</v>
      </c>
    </row>
    <row r="69" spans="1:17" ht="16.2" thickBot="1" x14ac:dyDescent="0.35">
      <c r="A69" s="3">
        <v>56</v>
      </c>
      <c r="B69" s="101">
        <v>1785.19</v>
      </c>
      <c r="C69" s="203" t="s">
        <v>101</v>
      </c>
      <c r="D69" s="204"/>
      <c r="E69" s="204"/>
      <c r="F69" s="205"/>
      <c r="G69" s="188">
        <v>89</v>
      </c>
      <c r="H69" s="14">
        <v>3942</v>
      </c>
      <c r="I69" s="14">
        <v>3897</v>
      </c>
      <c r="J69" s="13">
        <f t="shared" si="11"/>
        <v>45</v>
      </c>
      <c r="K69" s="24">
        <f t="shared" si="12"/>
        <v>3.9149999999999996</v>
      </c>
      <c r="L69" s="31">
        <f t="shared" si="13"/>
        <v>266.84999999999997</v>
      </c>
      <c r="M69" s="30">
        <f t="shared" si="13"/>
        <v>23.215949999999996</v>
      </c>
      <c r="N69" s="13">
        <f t="shared" si="14"/>
        <v>290.06594999999999</v>
      </c>
      <c r="O69" s="155"/>
      <c r="P69" s="14">
        <v>0</v>
      </c>
    </row>
    <row r="70" spans="1:17" ht="16.5" customHeight="1" thickBot="1" x14ac:dyDescent="0.35">
      <c r="A70" s="3">
        <v>57</v>
      </c>
      <c r="B70" s="101"/>
      <c r="C70" s="245" t="s">
        <v>140</v>
      </c>
      <c r="D70" s="204"/>
      <c r="E70" s="204"/>
      <c r="F70" s="205"/>
      <c r="G70" s="188" t="s">
        <v>15</v>
      </c>
      <c r="H70" s="14">
        <v>17590</v>
      </c>
      <c r="I70" s="14">
        <v>17134</v>
      </c>
      <c r="J70" s="15">
        <f t="shared" si="11"/>
        <v>456</v>
      </c>
      <c r="K70" s="68">
        <f t="shared" si="12"/>
        <v>39.671999999999997</v>
      </c>
      <c r="L70" s="30">
        <f t="shared" si="13"/>
        <v>2704.08</v>
      </c>
      <c r="M70" s="13">
        <f t="shared" si="13"/>
        <v>235.25495999999998</v>
      </c>
      <c r="N70" s="13">
        <f>SUM(L70:M70)</f>
        <v>2939.3349600000001</v>
      </c>
      <c r="O70" s="155">
        <v>1961.5</v>
      </c>
      <c r="P70" s="14">
        <f>SUM(N70+O70)</f>
        <v>4900.8349600000001</v>
      </c>
      <c r="Q70" s="11"/>
    </row>
    <row r="71" spans="1:17" ht="16.5" customHeight="1" thickBot="1" x14ac:dyDescent="0.35">
      <c r="A71" s="3">
        <v>58</v>
      </c>
      <c r="B71" s="101"/>
      <c r="C71" s="245" t="s">
        <v>167</v>
      </c>
      <c r="D71" s="204"/>
      <c r="E71" s="215"/>
      <c r="F71" s="205"/>
      <c r="G71" s="188">
        <v>92</v>
      </c>
      <c r="H71" s="14">
        <v>1033</v>
      </c>
      <c r="I71" s="14">
        <v>1027</v>
      </c>
      <c r="J71" s="31">
        <f t="shared" si="11"/>
        <v>6</v>
      </c>
      <c r="K71" s="67">
        <f t="shared" si="12"/>
        <v>0.52199999999999991</v>
      </c>
      <c r="L71" s="13">
        <f t="shared" si="13"/>
        <v>35.58</v>
      </c>
      <c r="M71" s="13">
        <f t="shared" si="13"/>
        <v>3.0954599999999992</v>
      </c>
      <c r="N71" s="13">
        <f t="shared" si="14"/>
        <v>38.675460000000001</v>
      </c>
      <c r="O71" s="155"/>
      <c r="P71" s="14">
        <f>SUM(N71+O71)</f>
        <v>38.675460000000001</v>
      </c>
    </row>
    <row r="72" spans="1:17" ht="16.5" customHeight="1" thickBot="1" x14ac:dyDescent="0.35">
      <c r="A72" s="3">
        <v>59</v>
      </c>
      <c r="B72" s="101"/>
      <c r="C72" s="203" t="s">
        <v>69</v>
      </c>
      <c r="D72" s="204"/>
      <c r="E72" s="194"/>
      <c r="F72" s="205"/>
      <c r="G72" s="188">
        <v>94</v>
      </c>
      <c r="H72" s="14">
        <v>2077</v>
      </c>
      <c r="I72" s="14">
        <v>2076</v>
      </c>
      <c r="J72" s="13">
        <f t="shared" si="11"/>
        <v>1</v>
      </c>
      <c r="K72" s="57">
        <f t="shared" si="12"/>
        <v>8.6999999999999994E-2</v>
      </c>
      <c r="L72" s="13">
        <f t="shared" si="13"/>
        <v>5.93</v>
      </c>
      <c r="M72" s="13">
        <f t="shared" si="13"/>
        <v>0.51590999999999998</v>
      </c>
      <c r="N72" s="13">
        <f t="shared" si="14"/>
        <v>6.4459099999999996</v>
      </c>
      <c r="O72" s="155">
        <v>440.9</v>
      </c>
      <c r="P72" s="14">
        <f>SUM(N72+O72)</f>
        <v>447.34591</v>
      </c>
    </row>
    <row r="73" spans="1:17" ht="21" thickBot="1" x14ac:dyDescent="0.35">
      <c r="A73" s="9">
        <v>60</v>
      </c>
      <c r="B73" s="102"/>
      <c r="C73" s="214" t="s">
        <v>107</v>
      </c>
      <c r="D73" s="215"/>
      <c r="E73" s="195"/>
      <c r="F73" s="216"/>
      <c r="G73" s="184">
        <v>95</v>
      </c>
      <c r="H73" s="154">
        <v>5996</v>
      </c>
      <c r="I73" s="154">
        <v>5935</v>
      </c>
      <c r="J73" s="15">
        <f t="shared" si="11"/>
        <v>61</v>
      </c>
      <c r="K73" s="23">
        <f t="shared" si="12"/>
        <v>5.3069999999999995</v>
      </c>
      <c r="L73" s="13">
        <f t="shared" si="13"/>
        <v>361.72999999999996</v>
      </c>
      <c r="M73" s="15">
        <f t="shared" si="13"/>
        <v>31.470509999999994</v>
      </c>
      <c r="N73" s="15">
        <f t="shared" si="14"/>
        <v>393.20050999999995</v>
      </c>
      <c r="O73" s="16">
        <v>4086.71</v>
      </c>
      <c r="P73" s="154">
        <f>SUM(N73+O73)</f>
        <v>4479.9105099999997</v>
      </c>
    </row>
    <row r="74" spans="1:17" ht="15.75" customHeight="1" thickBot="1" x14ac:dyDescent="0.35">
      <c r="A74" s="328" t="s">
        <v>62</v>
      </c>
      <c r="B74" s="329"/>
      <c r="C74" s="329"/>
      <c r="D74" s="329"/>
      <c r="E74" s="329"/>
      <c r="F74" s="329"/>
      <c r="G74" s="329"/>
      <c r="H74" s="329"/>
      <c r="I74" s="339"/>
      <c r="J74" s="73">
        <f t="shared" ref="J74:P74" si="15">SUM(J55:J73)</f>
        <v>3009</v>
      </c>
      <c r="K74" s="78">
        <f t="shared" si="15"/>
        <v>261.78300000000002</v>
      </c>
      <c r="L74" s="79">
        <f t="shared" si="15"/>
        <v>17843.37</v>
      </c>
      <c r="M74" s="70">
        <f t="shared" si="15"/>
        <v>1552.37319</v>
      </c>
      <c r="N74" s="70">
        <f t="shared" si="15"/>
        <v>19395.743189999997</v>
      </c>
      <c r="O74" s="70">
        <f t="shared" si="15"/>
        <v>7280.6200000000008</v>
      </c>
      <c r="P74" s="70">
        <f t="shared" si="15"/>
        <v>24270.098729999998</v>
      </c>
    </row>
    <row r="75" spans="1:17" ht="20.25" customHeight="1" thickBot="1" x14ac:dyDescent="0.35">
      <c r="A75" s="299" t="s">
        <v>28</v>
      </c>
      <c r="B75" s="300"/>
      <c r="C75" s="300"/>
      <c r="D75" s="300"/>
      <c r="E75" s="300"/>
      <c r="F75" s="300"/>
      <c r="G75" s="300"/>
      <c r="H75" s="300"/>
      <c r="I75" s="300"/>
      <c r="J75" s="195"/>
      <c r="K75" s="195"/>
      <c r="L75" s="195"/>
      <c r="M75" s="195"/>
      <c r="N75" s="195"/>
      <c r="O75" s="195"/>
      <c r="P75" s="196"/>
    </row>
    <row r="76" spans="1:17" ht="16.2" thickBot="1" x14ac:dyDescent="0.35">
      <c r="A76" s="80">
        <v>61</v>
      </c>
      <c r="B76" s="105"/>
      <c r="C76" s="267" t="s">
        <v>165</v>
      </c>
      <c r="D76" s="218"/>
      <c r="E76" s="159"/>
      <c r="F76" s="219"/>
      <c r="G76" s="81">
        <v>97</v>
      </c>
      <c r="H76" s="66">
        <v>10165</v>
      </c>
      <c r="I76" s="66">
        <v>9930</v>
      </c>
      <c r="J76" s="77">
        <f t="shared" ref="J76:J93" si="16">H76-I76</f>
        <v>235</v>
      </c>
      <c r="K76" s="69">
        <f t="shared" ref="K76:K93" si="17">SUM(J76*8.7/100)</f>
        <v>20.444999999999997</v>
      </c>
      <c r="L76" s="77">
        <f t="shared" ref="L76:M93" si="18">SUM(J76*5.93)</f>
        <v>1393.55</v>
      </c>
      <c r="M76" s="77">
        <f t="shared" si="18"/>
        <v>121.23884999999997</v>
      </c>
      <c r="N76" s="77">
        <f t="shared" ref="N76:N93" si="19">L76+M76</f>
        <v>1514.7888499999999</v>
      </c>
      <c r="O76" s="66"/>
      <c r="P76" s="66">
        <f>SUM(N76:O76)</f>
        <v>1514.7888499999999</v>
      </c>
    </row>
    <row r="77" spans="1:17" ht="16.2" thickBot="1" x14ac:dyDescent="0.35">
      <c r="A77" s="3">
        <v>62</v>
      </c>
      <c r="B77" s="101"/>
      <c r="C77" s="263" t="s">
        <v>164</v>
      </c>
      <c r="D77" s="204"/>
      <c r="E77" s="204"/>
      <c r="F77" s="205"/>
      <c r="G77" s="188">
        <v>98</v>
      </c>
      <c r="H77" s="14">
        <v>9341</v>
      </c>
      <c r="I77" s="14">
        <v>9129</v>
      </c>
      <c r="J77" s="13">
        <f t="shared" si="16"/>
        <v>212</v>
      </c>
      <c r="K77" s="23">
        <f t="shared" si="17"/>
        <v>18.443999999999999</v>
      </c>
      <c r="L77" s="13">
        <f t="shared" si="18"/>
        <v>1257.1599999999999</v>
      </c>
      <c r="M77" s="13">
        <f t="shared" si="18"/>
        <v>109.37291999999999</v>
      </c>
      <c r="N77" s="13">
        <f t="shared" si="19"/>
        <v>1366.5329199999999</v>
      </c>
      <c r="O77" s="155"/>
      <c r="P77" s="14">
        <f>SUM(N77-B77)</f>
        <v>1366.5329199999999</v>
      </c>
    </row>
    <row r="78" spans="1:17" ht="16.5" customHeight="1" thickBot="1" x14ac:dyDescent="0.35">
      <c r="A78" s="3">
        <v>63</v>
      </c>
      <c r="B78" s="101">
        <v>127.63</v>
      </c>
      <c r="C78" s="269">
        <v>44411</v>
      </c>
      <c r="D78" s="159"/>
      <c r="E78" s="204"/>
      <c r="F78" s="160"/>
      <c r="G78" s="188">
        <v>99</v>
      </c>
      <c r="H78" s="14">
        <v>1323</v>
      </c>
      <c r="I78" s="14">
        <v>1322</v>
      </c>
      <c r="J78" s="13">
        <f t="shared" si="16"/>
        <v>1</v>
      </c>
      <c r="K78" s="23">
        <f t="shared" si="17"/>
        <v>8.6999999999999994E-2</v>
      </c>
      <c r="L78" s="13">
        <f t="shared" si="18"/>
        <v>5.93</v>
      </c>
      <c r="M78" s="13">
        <f t="shared" si="18"/>
        <v>0.51590999999999998</v>
      </c>
      <c r="N78" s="13">
        <f t="shared" si="19"/>
        <v>6.4459099999999996</v>
      </c>
      <c r="O78" s="155"/>
      <c r="P78" s="14">
        <v>0</v>
      </c>
    </row>
    <row r="79" spans="1:17" ht="16.5" customHeight="1" thickBot="1" x14ac:dyDescent="0.35">
      <c r="A79" s="3">
        <v>64</v>
      </c>
      <c r="B79" s="101">
        <v>108.94</v>
      </c>
      <c r="C79" s="263" t="s">
        <v>168</v>
      </c>
      <c r="D79" s="204"/>
      <c r="E79" s="159"/>
      <c r="F79" s="205"/>
      <c r="G79" s="188">
        <v>100</v>
      </c>
      <c r="H79" s="14">
        <v>3692</v>
      </c>
      <c r="I79" s="14">
        <v>3593</v>
      </c>
      <c r="J79" s="13">
        <f t="shared" si="16"/>
        <v>99</v>
      </c>
      <c r="K79" s="23">
        <f t="shared" si="17"/>
        <v>8.6129999999999995</v>
      </c>
      <c r="L79" s="13">
        <f t="shared" si="18"/>
        <v>587.06999999999994</v>
      </c>
      <c r="M79" s="13">
        <f t="shared" si="18"/>
        <v>51.075089999999996</v>
      </c>
      <c r="N79" s="13">
        <f t="shared" si="19"/>
        <v>638.14508999999998</v>
      </c>
      <c r="O79" s="155"/>
      <c r="P79" s="14">
        <v>529.21</v>
      </c>
    </row>
    <row r="80" spans="1:17" ht="16.2" thickBot="1" x14ac:dyDescent="0.35">
      <c r="A80" s="3">
        <v>65</v>
      </c>
      <c r="B80" s="101">
        <v>1302.07</v>
      </c>
      <c r="C80" s="203" t="s">
        <v>109</v>
      </c>
      <c r="D80" s="204"/>
      <c r="E80" s="159"/>
      <c r="F80" s="205"/>
      <c r="G80" s="188">
        <v>101</v>
      </c>
      <c r="H80" s="14">
        <v>13116</v>
      </c>
      <c r="I80" s="14">
        <v>12936</v>
      </c>
      <c r="J80" s="13">
        <f t="shared" si="16"/>
        <v>180</v>
      </c>
      <c r="K80" s="23">
        <f t="shared" si="17"/>
        <v>15.659999999999998</v>
      </c>
      <c r="L80" s="13">
        <f t="shared" si="18"/>
        <v>1067.3999999999999</v>
      </c>
      <c r="M80" s="13">
        <f t="shared" si="18"/>
        <v>92.863799999999983</v>
      </c>
      <c r="N80" s="13">
        <f t="shared" si="19"/>
        <v>1160.2637999999999</v>
      </c>
      <c r="O80" s="155"/>
      <c r="P80" s="14">
        <v>0</v>
      </c>
    </row>
    <row r="81" spans="1:17" ht="16.5" customHeight="1" thickBot="1" x14ac:dyDescent="0.35">
      <c r="A81" s="3">
        <v>66</v>
      </c>
      <c r="B81" s="101"/>
      <c r="C81" s="158" t="s">
        <v>86</v>
      </c>
      <c r="D81" s="159"/>
      <c r="E81" s="159"/>
      <c r="F81" s="160"/>
      <c r="G81" s="188">
        <v>103</v>
      </c>
      <c r="H81" s="14">
        <v>2591</v>
      </c>
      <c r="I81" s="14">
        <v>2552</v>
      </c>
      <c r="J81" s="13">
        <f t="shared" si="16"/>
        <v>39</v>
      </c>
      <c r="K81" s="23">
        <f t="shared" si="17"/>
        <v>3.3929999999999993</v>
      </c>
      <c r="L81" s="13">
        <f t="shared" si="18"/>
        <v>231.26999999999998</v>
      </c>
      <c r="M81" s="13">
        <f t="shared" si="18"/>
        <v>20.120489999999997</v>
      </c>
      <c r="N81" s="13">
        <f t="shared" si="19"/>
        <v>251.39048999999997</v>
      </c>
      <c r="O81" s="155">
        <v>979.78</v>
      </c>
      <c r="P81" s="14">
        <f>SUM(N81+O81)</f>
        <v>1231.17049</v>
      </c>
    </row>
    <row r="82" spans="1:17" ht="16.2" thickBot="1" x14ac:dyDescent="0.35">
      <c r="A82" s="3">
        <v>67</v>
      </c>
      <c r="B82" s="101"/>
      <c r="C82" s="263" t="s">
        <v>131</v>
      </c>
      <c r="D82" s="159"/>
      <c r="E82" s="159"/>
      <c r="F82" s="160"/>
      <c r="G82" s="188">
        <v>104</v>
      </c>
      <c r="H82" s="14">
        <v>1897</v>
      </c>
      <c r="I82" s="14">
        <v>1862</v>
      </c>
      <c r="J82" s="13">
        <f t="shared" si="16"/>
        <v>35</v>
      </c>
      <c r="K82" s="23">
        <f t="shared" si="17"/>
        <v>3.0449999999999999</v>
      </c>
      <c r="L82" s="13">
        <f t="shared" si="18"/>
        <v>207.54999999999998</v>
      </c>
      <c r="M82" s="13">
        <f t="shared" si="18"/>
        <v>18.056849999999997</v>
      </c>
      <c r="N82" s="13">
        <f>L82+M82</f>
        <v>225.60684999999998</v>
      </c>
      <c r="O82" s="155">
        <v>205.62</v>
      </c>
      <c r="P82" s="14">
        <f>SUM(N82+O82)</f>
        <v>431.22685000000001</v>
      </c>
    </row>
    <row r="83" spans="1:17" ht="16.2" thickBot="1" x14ac:dyDescent="0.35">
      <c r="A83" s="3">
        <v>68</v>
      </c>
      <c r="B83" s="101"/>
      <c r="C83" s="263" t="s">
        <v>139</v>
      </c>
      <c r="D83" s="159"/>
      <c r="E83" s="204"/>
      <c r="F83" s="160"/>
      <c r="G83" s="188">
        <v>105</v>
      </c>
      <c r="H83" s="14">
        <v>17682</v>
      </c>
      <c r="I83" s="14">
        <v>17580</v>
      </c>
      <c r="J83" s="13">
        <f t="shared" si="16"/>
        <v>102</v>
      </c>
      <c r="K83" s="23">
        <f t="shared" si="17"/>
        <v>8.8740000000000006</v>
      </c>
      <c r="L83" s="13">
        <f t="shared" si="18"/>
        <v>604.86</v>
      </c>
      <c r="M83" s="13">
        <f t="shared" si="18"/>
        <v>52.622819999999997</v>
      </c>
      <c r="N83" s="13">
        <f t="shared" si="19"/>
        <v>657.48282000000006</v>
      </c>
      <c r="O83" s="155">
        <v>961.09</v>
      </c>
      <c r="P83" s="14">
        <f>SUM(N83+O83)</f>
        <v>1618.5728200000001</v>
      </c>
    </row>
    <row r="84" spans="1:17" ht="16.2" thickBot="1" x14ac:dyDescent="0.35">
      <c r="A84" s="3"/>
      <c r="B84" s="101"/>
      <c r="C84" s="263"/>
      <c r="D84" s="265"/>
      <c r="E84" s="264"/>
      <c r="F84" s="266"/>
      <c r="G84" s="261">
        <v>105</v>
      </c>
      <c r="H84" s="14">
        <v>29</v>
      </c>
      <c r="I84" s="14">
        <v>4</v>
      </c>
      <c r="J84" s="13">
        <f t="shared" si="16"/>
        <v>25</v>
      </c>
      <c r="K84" s="23">
        <f t="shared" si="17"/>
        <v>2.1749999999999998</v>
      </c>
      <c r="L84" s="13">
        <f t="shared" si="18"/>
        <v>148.25</v>
      </c>
      <c r="M84" s="13">
        <f t="shared" si="18"/>
        <v>12.897749999999998</v>
      </c>
      <c r="N84" s="13">
        <f t="shared" si="19"/>
        <v>161.14775</v>
      </c>
      <c r="O84" s="155"/>
      <c r="P84" s="14">
        <v>161.15</v>
      </c>
    </row>
    <row r="85" spans="1:17" ht="16.5" customHeight="1" thickBot="1" x14ac:dyDescent="0.35">
      <c r="A85" s="3">
        <v>69</v>
      </c>
      <c r="B85" s="101">
        <v>10.43</v>
      </c>
      <c r="C85" s="158" t="s">
        <v>52</v>
      </c>
      <c r="D85" s="159"/>
      <c r="E85" s="159"/>
      <c r="F85" s="160"/>
      <c r="G85" s="188">
        <v>110</v>
      </c>
      <c r="H85" s="14">
        <v>4</v>
      </c>
      <c r="I85" s="14">
        <v>4</v>
      </c>
      <c r="J85" s="13">
        <f t="shared" si="16"/>
        <v>0</v>
      </c>
      <c r="K85" s="23">
        <f t="shared" si="17"/>
        <v>0</v>
      </c>
      <c r="L85" s="13">
        <f t="shared" si="18"/>
        <v>0</v>
      </c>
      <c r="M85" s="13">
        <f t="shared" si="18"/>
        <v>0</v>
      </c>
      <c r="N85" s="13">
        <f t="shared" si="19"/>
        <v>0</v>
      </c>
      <c r="O85" s="155"/>
      <c r="P85" s="14">
        <v>0</v>
      </c>
    </row>
    <row r="86" spans="1:17" ht="16.5" customHeight="1" thickBot="1" x14ac:dyDescent="0.35">
      <c r="A86" s="3">
        <v>70</v>
      </c>
      <c r="B86" s="101">
        <v>6222.88</v>
      </c>
      <c r="C86" s="263" t="s">
        <v>165</v>
      </c>
      <c r="D86" s="204"/>
      <c r="E86" s="159"/>
      <c r="F86" s="205"/>
      <c r="G86" s="188">
        <v>114</v>
      </c>
      <c r="H86" s="14">
        <v>56788</v>
      </c>
      <c r="I86" s="14">
        <v>56028</v>
      </c>
      <c r="J86" s="13">
        <f t="shared" si="16"/>
        <v>760</v>
      </c>
      <c r="K86" s="23">
        <f t="shared" si="17"/>
        <v>66.11999999999999</v>
      </c>
      <c r="L86" s="13">
        <f t="shared" si="18"/>
        <v>4506.8</v>
      </c>
      <c r="M86" s="13">
        <f t="shared" si="18"/>
        <v>392.09159999999991</v>
      </c>
      <c r="N86" s="13">
        <f t="shared" si="19"/>
        <v>4898.8915999999999</v>
      </c>
      <c r="O86" s="155"/>
      <c r="P86" s="14">
        <v>0</v>
      </c>
    </row>
    <row r="87" spans="1:17" ht="16.5" customHeight="1" thickBot="1" x14ac:dyDescent="0.35">
      <c r="A87" s="3">
        <v>71</v>
      </c>
      <c r="B87" s="101"/>
      <c r="C87" s="158" t="s">
        <v>76</v>
      </c>
      <c r="D87" s="159"/>
      <c r="E87" s="159"/>
      <c r="F87" s="160"/>
      <c r="G87" s="188">
        <v>118</v>
      </c>
      <c r="H87" s="14">
        <v>1858</v>
      </c>
      <c r="I87" s="14">
        <v>1716</v>
      </c>
      <c r="J87" s="13">
        <f t="shared" si="16"/>
        <v>142</v>
      </c>
      <c r="K87" s="23">
        <f t="shared" si="17"/>
        <v>12.353999999999999</v>
      </c>
      <c r="L87" s="13">
        <f t="shared" si="18"/>
        <v>842.06</v>
      </c>
      <c r="M87" s="13">
        <f t="shared" si="18"/>
        <v>73.259219999999985</v>
      </c>
      <c r="N87" s="13">
        <f>SUM(L87+M87)</f>
        <v>915.31921999999997</v>
      </c>
      <c r="O87" s="155">
        <v>2462.34</v>
      </c>
      <c r="P87" s="14">
        <f>SUM(N87+O87)</f>
        <v>3377.65922</v>
      </c>
    </row>
    <row r="88" spans="1:17" ht="16.5" customHeight="1" thickBot="1" x14ac:dyDescent="0.35">
      <c r="A88" s="3">
        <v>72</v>
      </c>
      <c r="B88" s="101"/>
      <c r="C88" s="269">
        <v>44415</v>
      </c>
      <c r="D88" s="159"/>
      <c r="E88" s="204"/>
      <c r="F88" s="160"/>
      <c r="G88" s="188">
        <v>119</v>
      </c>
      <c r="H88" s="14">
        <v>8407</v>
      </c>
      <c r="I88" s="14">
        <v>8085</v>
      </c>
      <c r="J88" s="13">
        <f t="shared" si="16"/>
        <v>322</v>
      </c>
      <c r="K88" s="23">
        <f t="shared" si="17"/>
        <v>28.013999999999996</v>
      </c>
      <c r="L88" s="13">
        <f t="shared" si="18"/>
        <v>1909.4599999999998</v>
      </c>
      <c r="M88" s="13">
        <f t="shared" si="18"/>
        <v>166.12301999999997</v>
      </c>
      <c r="N88" s="13">
        <f t="shared" si="19"/>
        <v>2075.5830199999996</v>
      </c>
      <c r="O88" s="155"/>
      <c r="P88" s="14">
        <f>SUM(N88+O88-B88)</f>
        <v>2075.5830199999996</v>
      </c>
    </row>
    <row r="89" spans="1:17" ht="16.5" customHeight="1" thickBot="1" x14ac:dyDescent="0.35">
      <c r="A89" s="3">
        <v>73</v>
      </c>
      <c r="B89" s="101">
        <v>148.26</v>
      </c>
      <c r="C89" s="158" t="s">
        <v>53</v>
      </c>
      <c r="D89" s="159"/>
      <c r="E89" s="228"/>
      <c r="F89" s="160"/>
      <c r="G89" s="188">
        <v>120</v>
      </c>
      <c r="H89" s="14">
        <v>872</v>
      </c>
      <c r="I89" s="14">
        <v>870</v>
      </c>
      <c r="J89" s="13">
        <f t="shared" si="16"/>
        <v>2</v>
      </c>
      <c r="K89" s="23">
        <f t="shared" si="17"/>
        <v>0.17399999999999999</v>
      </c>
      <c r="L89" s="15">
        <f t="shared" si="18"/>
        <v>11.86</v>
      </c>
      <c r="M89" s="13">
        <f t="shared" si="18"/>
        <v>1.03182</v>
      </c>
      <c r="N89" s="13">
        <f t="shared" si="19"/>
        <v>12.891819999999999</v>
      </c>
      <c r="O89" s="155"/>
      <c r="P89" s="14">
        <v>0</v>
      </c>
      <c r="Q89" s="11"/>
    </row>
    <row r="90" spans="1:17" ht="16.5" customHeight="1" thickBot="1" x14ac:dyDescent="0.35">
      <c r="A90" s="3">
        <v>74</v>
      </c>
      <c r="B90" s="101"/>
      <c r="C90" s="263" t="s">
        <v>132</v>
      </c>
      <c r="D90" s="204"/>
      <c r="E90" s="159"/>
      <c r="F90" s="205"/>
      <c r="G90" s="188">
        <v>121</v>
      </c>
      <c r="H90" s="14">
        <v>10757</v>
      </c>
      <c r="I90" s="14">
        <v>10627</v>
      </c>
      <c r="J90" s="13">
        <f t="shared" si="16"/>
        <v>130</v>
      </c>
      <c r="K90" s="24">
        <f t="shared" si="17"/>
        <v>11.31</v>
      </c>
      <c r="L90" s="44">
        <f t="shared" si="18"/>
        <v>770.9</v>
      </c>
      <c r="M90" s="13">
        <f t="shared" si="18"/>
        <v>67.068299999999994</v>
      </c>
      <c r="N90" s="13">
        <f t="shared" si="19"/>
        <v>837.9683</v>
      </c>
      <c r="O90" s="155">
        <v>1334.3</v>
      </c>
      <c r="P90" s="14">
        <v>2172.27</v>
      </c>
    </row>
    <row r="91" spans="1:17" ht="16.2" thickBot="1" x14ac:dyDescent="0.35">
      <c r="A91" s="3">
        <v>75</v>
      </c>
      <c r="B91" s="8"/>
      <c r="C91" s="263" t="s">
        <v>132</v>
      </c>
      <c r="D91" s="228"/>
      <c r="E91" s="215"/>
      <c r="F91" s="229"/>
      <c r="G91" s="1">
        <v>122</v>
      </c>
      <c r="H91" s="13">
        <v>4665</v>
      </c>
      <c r="I91" s="13">
        <v>4665</v>
      </c>
      <c r="J91" s="13">
        <f>H91-I91</f>
        <v>0</v>
      </c>
      <c r="K91" s="243">
        <f t="shared" si="17"/>
        <v>0</v>
      </c>
      <c r="L91" s="242">
        <f t="shared" si="18"/>
        <v>0</v>
      </c>
      <c r="M91" s="30">
        <f t="shared" si="18"/>
        <v>0</v>
      </c>
      <c r="N91" s="13">
        <f>L91+M91</f>
        <v>0</v>
      </c>
      <c r="O91" s="13"/>
      <c r="P91" s="31">
        <v>0</v>
      </c>
    </row>
    <row r="92" spans="1:17" ht="16.2" thickBot="1" x14ac:dyDescent="0.35">
      <c r="A92" s="3">
        <v>76</v>
      </c>
      <c r="B92" s="101"/>
      <c r="C92" s="263" t="s">
        <v>136</v>
      </c>
      <c r="D92" s="159"/>
      <c r="E92" s="194"/>
      <c r="F92" s="160"/>
      <c r="G92" s="188">
        <v>300</v>
      </c>
      <c r="H92" s="14">
        <v>2277</v>
      </c>
      <c r="I92" s="14">
        <v>2201</v>
      </c>
      <c r="J92" s="13">
        <f t="shared" si="16"/>
        <v>76</v>
      </c>
      <c r="K92" s="24">
        <f t="shared" si="17"/>
        <v>6.6119999999999992</v>
      </c>
      <c r="L92" s="234">
        <f t="shared" si="18"/>
        <v>450.67999999999995</v>
      </c>
      <c r="M92" s="30">
        <f t="shared" si="18"/>
        <v>39.20915999999999</v>
      </c>
      <c r="N92" s="13">
        <f t="shared" si="19"/>
        <v>489.88915999999995</v>
      </c>
      <c r="O92" s="155">
        <v>2004.68</v>
      </c>
      <c r="P92" s="14">
        <f>SUM(N92+O92)</f>
        <v>2494.56916</v>
      </c>
    </row>
    <row r="93" spans="1:17" ht="16.5" customHeight="1" thickBot="1" x14ac:dyDescent="0.35">
      <c r="A93" s="9">
        <v>77</v>
      </c>
      <c r="B93" s="102"/>
      <c r="C93" s="268" t="s">
        <v>169</v>
      </c>
      <c r="D93" s="215"/>
      <c r="E93" s="197"/>
      <c r="F93" s="216"/>
      <c r="G93" s="184">
        <v>301</v>
      </c>
      <c r="H93" s="154">
        <v>21390</v>
      </c>
      <c r="I93" s="154">
        <v>20508</v>
      </c>
      <c r="J93" s="15">
        <f t="shared" si="16"/>
        <v>882</v>
      </c>
      <c r="K93" s="68">
        <f t="shared" si="17"/>
        <v>76.733999999999995</v>
      </c>
      <c r="L93" s="30">
        <f t="shared" si="18"/>
        <v>5230.2599999999993</v>
      </c>
      <c r="M93" s="15">
        <f t="shared" si="18"/>
        <v>455.03261999999995</v>
      </c>
      <c r="N93" s="15">
        <f t="shared" si="19"/>
        <v>5685.2926199999993</v>
      </c>
      <c r="O93" s="16"/>
      <c r="P93" s="154">
        <f>SUM(N93+O93)</f>
        <v>5685.2926199999993</v>
      </c>
    </row>
    <row r="94" spans="1:17" ht="16.5" customHeight="1" thickBot="1" x14ac:dyDescent="0.35">
      <c r="A94" s="336" t="s">
        <v>63</v>
      </c>
      <c r="B94" s="337"/>
      <c r="C94" s="337"/>
      <c r="D94" s="337"/>
      <c r="E94" s="337"/>
      <c r="F94" s="337"/>
      <c r="G94" s="337"/>
      <c r="H94" s="337"/>
      <c r="I94" s="338"/>
      <c r="J94" s="129">
        <f t="shared" ref="J94:O94" si="20">SUM(J76:J93)</f>
        <v>3242</v>
      </c>
      <c r="K94" s="82">
        <f t="shared" si="20"/>
        <v>282.05399999999997</v>
      </c>
      <c r="L94" s="83">
        <f t="shared" si="20"/>
        <v>19225.059999999998</v>
      </c>
      <c r="M94" s="75">
        <f t="shared" si="20"/>
        <v>1672.5802199999994</v>
      </c>
      <c r="N94" s="75">
        <f t="shared" si="20"/>
        <v>20897.640220000001</v>
      </c>
      <c r="O94" s="75">
        <f t="shared" si="20"/>
        <v>7947.81</v>
      </c>
      <c r="P94" s="75">
        <f>SUM(P76:P93)</f>
        <v>22658.025949999999</v>
      </c>
    </row>
    <row r="95" spans="1:17" ht="21" customHeight="1" thickBot="1" x14ac:dyDescent="0.35">
      <c r="A95" s="301" t="s">
        <v>29</v>
      </c>
      <c r="B95" s="302"/>
      <c r="C95" s="302"/>
      <c r="D95" s="302"/>
      <c r="E95" s="302"/>
      <c r="F95" s="302"/>
      <c r="G95" s="302"/>
      <c r="H95" s="255"/>
      <c r="I95" s="255"/>
      <c r="J95" s="197"/>
      <c r="K95" s="197"/>
      <c r="L95" s="197"/>
      <c r="M95" s="197"/>
      <c r="N95" s="197"/>
      <c r="O95" s="197"/>
      <c r="P95" s="198"/>
    </row>
    <row r="96" spans="1:17" ht="16.5" customHeight="1" thickBot="1" x14ac:dyDescent="0.35">
      <c r="A96" s="6">
        <v>78</v>
      </c>
      <c r="B96" s="106"/>
      <c r="C96" s="203" t="s">
        <v>110</v>
      </c>
      <c r="D96" s="204"/>
      <c r="E96" s="204"/>
      <c r="F96" s="205"/>
      <c r="G96" s="188">
        <v>302</v>
      </c>
      <c r="H96" s="14">
        <v>1550</v>
      </c>
      <c r="I96" s="14">
        <v>1550</v>
      </c>
      <c r="J96" s="13">
        <f t="shared" ref="J96:J110" si="21">H96-I96</f>
        <v>0</v>
      </c>
      <c r="K96" s="23">
        <f t="shared" ref="K96:K110" si="22">SUM(J96*8.7/100)</f>
        <v>0</v>
      </c>
      <c r="L96" s="13">
        <f t="shared" ref="L96:M110" si="23">SUM(J96*5.93)</f>
        <v>0</v>
      </c>
      <c r="M96" s="13">
        <f t="shared" si="23"/>
        <v>0</v>
      </c>
      <c r="N96" s="13">
        <f t="shared" ref="N96:N110" si="24">L96+M96</f>
        <v>0</v>
      </c>
      <c r="O96" s="155"/>
      <c r="P96" s="14">
        <f>SUM(N96:O96)</f>
        <v>0</v>
      </c>
    </row>
    <row r="97" spans="1:17" ht="16.2" thickBot="1" x14ac:dyDescent="0.35">
      <c r="A97" s="6">
        <v>79</v>
      </c>
      <c r="B97" s="106"/>
      <c r="C97" s="263" t="s">
        <v>165</v>
      </c>
      <c r="D97" s="204"/>
      <c r="E97" s="204"/>
      <c r="F97" s="205"/>
      <c r="G97" s="188">
        <v>123</v>
      </c>
      <c r="H97" s="14">
        <v>4536</v>
      </c>
      <c r="I97" s="14">
        <v>4291</v>
      </c>
      <c r="J97" s="13">
        <f t="shared" si="21"/>
        <v>245</v>
      </c>
      <c r="K97" s="23">
        <f t="shared" si="22"/>
        <v>21.315000000000001</v>
      </c>
      <c r="L97" s="13">
        <f t="shared" si="23"/>
        <v>1452.85</v>
      </c>
      <c r="M97" s="13">
        <f t="shared" si="23"/>
        <v>126.39794999999999</v>
      </c>
      <c r="N97" s="13">
        <f t="shared" si="24"/>
        <v>1579.2479499999999</v>
      </c>
      <c r="O97" s="155"/>
      <c r="P97" s="14">
        <v>1579.25</v>
      </c>
    </row>
    <row r="98" spans="1:17" ht="16.5" customHeight="1" thickBot="1" x14ac:dyDescent="0.35">
      <c r="A98" s="6">
        <v>80</v>
      </c>
      <c r="B98" s="106"/>
      <c r="C98" s="203" t="s">
        <v>78</v>
      </c>
      <c r="D98" s="204"/>
      <c r="E98" s="204"/>
      <c r="F98" s="205"/>
      <c r="G98" s="188">
        <v>124</v>
      </c>
      <c r="H98" s="14">
        <v>4334</v>
      </c>
      <c r="I98" s="14">
        <v>4265</v>
      </c>
      <c r="J98" s="13">
        <f t="shared" si="21"/>
        <v>69</v>
      </c>
      <c r="K98" s="23">
        <f t="shared" si="22"/>
        <v>6.0029999999999992</v>
      </c>
      <c r="L98" s="13">
        <f t="shared" si="23"/>
        <v>409.16999999999996</v>
      </c>
      <c r="M98" s="13">
        <f t="shared" si="23"/>
        <v>35.597789999999996</v>
      </c>
      <c r="N98" s="13">
        <f t="shared" si="24"/>
        <v>444.76778999999993</v>
      </c>
      <c r="O98" s="155">
        <v>1946.02</v>
      </c>
      <c r="P98" s="14">
        <f>SUM(N98+O98)</f>
        <v>2390.7877899999999</v>
      </c>
    </row>
    <row r="99" spans="1:17" ht="16.2" thickBot="1" x14ac:dyDescent="0.35">
      <c r="A99" s="6">
        <v>81</v>
      </c>
      <c r="B99" s="106"/>
      <c r="C99" s="203" t="s">
        <v>136</v>
      </c>
      <c r="D99" s="204"/>
      <c r="E99" s="204"/>
      <c r="F99" s="205"/>
      <c r="G99" s="188">
        <v>126</v>
      </c>
      <c r="H99" s="14">
        <v>415</v>
      </c>
      <c r="I99" s="14">
        <v>392</v>
      </c>
      <c r="J99" s="13">
        <f t="shared" si="21"/>
        <v>23</v>
      </c>
      <c r="K99" s="23">
        <f t="shared" si="22"/>
        <v>2.0009999999999999</v>
      </c>
      <c r="L99" s="13">
        <f t="shared" si="23"/>
        <v>136.38999999999999</v>
      </c>
      <c r="M99" s="13">
        <f t="shared" si="23"/>
        <v>11.865929999999999</v>
      </c>
      <c r="N99" s="13">
        <f t="shared" si="24"/>
        <v>148.25592999999998</v>
      </c>
      <c r="O99" s="155">
        <v>250.74</v>
      </c>
      <c r="P99" s="14">
        <v>399</v>
      </c>
    </row>
    <row r="100" spans="1:17" ht="16.2" thickBot="1" x14ac:dyDescent="0.35">
      <c r="A100" s="6">
        <v>82</v>
      </c>
      <c r="B100" s="106"/>
      <c r="C100" s="203" t="s">
        <v>131</v>
      </c>
      <c r="D100" s="204"/>
      <c r="E100" s="204"/>
      <c r="F100" s="205"/>
      <c r="G100" s="188">
        <v>127</v>
      </c>
      <c r="H100" s="14">
        <v>2347</v>
      </c>
      <c r="I100" s="14">
        <v>2286</v>
      </c>
      <c r="J100" s="13">
        <f t="shared" si="21"/>
        <v>61</v>
      </c>
      <c r="K100" s="23">
        <f t="shared" si="22"/>
        <v>5.3069999999999995</v>
      </c>
      <c r="L100" s="13">
        <f t="shared" si="23"/>
        <v>361.72999999999996</v>
      </c>
      <c r="M100" s="13">
        <f t="shared" si="23"/>
        <v>31.470509999999994</v>
      </c>
      <c r="N100" s="13">
        <f t="shared" si="24"/>
        <v>393.20050999999995</v>
      </c>
      <c r="O100" s="155">
        <v>172.75</v>
      </c>
      <c r="P100" s="14">
        <f>SUM(N100+O100)</f>
        <v>565.95050999999989</v>
      </c>
    </row>
    <row r="101" spans="1:17" ht="16.2" thickBot="1" x14ac:dyDescent="0.35">
      <c r="A101" s="6">
        <v>83</v>
      </c>
      <c r="B101" s="112"/>
      <c r="C101" s="203" t="s">
        <v>134</v>
      </c>
      <c r="D101" s="204"/>
      <c r="E101" s="204"/>
      <c r="F101" s="205"/>
      <c r="G101" s="188">
        <v>129</v>
      </c>
      <c r="H101" s="14">
        <v>57675</v>
      </c>
      <c r="I101" s="14">
        <v>57425</v>
      </c>
      <c r="J101" s="13">
        <f t="shared" si="21"/>
        <v>250</v>
      </c>
      <c r="K101" s="23">
        <f t="shared" si="22"/>
        <v>21.75</v>
      </c>
      <c r="L101" s="13">
        <f t="shared" si="23"/>
        <v>1482.5</v>
      </c>
      <c r="M101" s="13">
        <f t="shared" si="23"/>
        <v>128.97749999999999</v>
      </c>
      <c r="N101" s="13">
        <f>L101+M101</f>
        <v>1611.4775</v>
      </c>
      <c r="O101" s="155">
        <v>3077.27</v>
      </c>
      <c r="P101" s="14">
        <f>SUM(N101+O101)</f>
        <v>4688.7474999999995</v>
      </c>
    </row>
    <row r="102" spans="1:17" ht="16.2" thickBot="1" x14ac:dyDescent="0.35">
      <c r="A102" s="6">
        <v>84</v>
      </c>
      <c r="B102" s="112"/>
      <c r="C102" s="290"/>
      <c r="D102" s="297"/>
      <c r="E102" s="204"/>
      <c r="F102" s="205"/>
      <c r="G102" s="188">
        <v>131</v>
      </c>
      <c r="H102" s="14">
        <v>13</v>
      </c>
      <c r="I102" s="14">
        <v>12</v>
      </c>
      <c r="J102" s="13">
        <f t="shared" si="21"/>
        <v>1</v>
      </c>
      <c r="K102" s="23">
        <f t="shared" si="22"/>
        <v>8.6999999999999994E-2</v>
      </c>
      <c r="L102" s="13">
        <f t="shared" si="23"/>
        <v>5.93</v>
      </c>
      <c r="M102" s="13">
        <f t="shared" si="23"/>
        <v>0.51590999999999998</v>
      </c>
      <c r="N102" s="13">
        <f>SUM(L102+M102)</f>
        <v>6.4459099999999996</v>
      </c>
      <c r="O102" s="155">
        <v>70.91</v>
      </c>
      <c r="P102" s="14">
        <v>77.349999999999994</v>
      </c>
    </row>
    <row r="103" spans="1:17" ht="16.2" thickBot="1" x14ac:dyDescent="0.35">
      <c r="A103" s="6">
        <v>85</v>
      </c>
      <c r="B103" s="106"/>
      <c r="C103" s="203" t="s">
        <v>129</v>
      </c>
      <c r="D103" s="204"/>
      <c r="E103" s="204"/>
      <c r="F103" s="205"/>
      <c r="G103" s="188">
        <v>133</v>
      </c>
      <c r="H103" s="14">
        <v>4109</v>
      </c>
      <c r="I103" s="14">
        <v>4083</v>
      </c>
      <c r="J103" s="13">
        <f t="shared" si="21"/>
        <v>26</v>
      </c>
      <c r="K103" s="23">
        <f t="shared" si="22"/>
        <v>2.262</v>
      </c>
      <c r="L103" s="13">
        <f t="shared" si="23"/>
        <v>154.18</v>
      </c>
      <c r="M103" s="13">
        <f t="shared" si="23"/>
        <v>13.41366</v>
      </c>
      <c r="N103" s="13">
        <f t="shared" si="24"/>
        <v>167.59366</v>
      </c>
      <c r="O103" s="155">
        <v>193.38</v>
      </c>
      <c r="P103" s="14">
        <f>SUM(N103+O103)</f>
        <v>360.97366</v>
      </c>
    </row>
    <row r="104" spans="1:17" ht="16.2" thickBot="1" x14ac:dyDescent="0.35">
      <c r="A104" s="6">
        <v>86</v>
      </c>
      <c r="B104" s="106"/>
      <c r="C104" s="263" t="s">
        <v>165</v>
      </c>
      <c r="D104" s="204"/>
      <c r="E104" s="204"/>
      <c r="F104" s="205"/>
      <c r="G104" s="188">
        <v>134</v>
      </c>
      <c r="H104" s="14">
        <v>9431</v>
      </c>
      <c r="I104" s="14">
        <v>9294</v>
      </c>
      <c r="J104" s="13">
        <f>SUM(H104-I104)</f>
        <v>137</v>
      </c>
      <c r="K104" s="23">
        <f t="shared" si="22"/>
        <v>11.918999999999999</v>
      </c>
      <c r="L104" s="13">
        <f t="shared" si="23"/>
        <v>812.41</v>
      </c>
      <c r="M104" s="13">
        <f t="shared" si="23"/>
        <v>70.679669999999987</v>
      </c>
      <c r="N104" s="13">
        <f t="shared" si="24"/>
        <v>883.08966999999996</v>
      </c>
      <c r="O104" s="155"/>
      <c r="P104" s="14">
        <f>SUM(N104+O104)</f>
        <v>883.08966999999996</v>
      </c>
    </row>
    <row r="105" spans="1:17" ht="16.5" customHeight="1" thickBot="1" x14ac:dyDescent="0.35">
      <c r="A105" s="6">
        <v>87</v>
      </c>
      <c r="B105" s="106"/>
      <c r="C105" s="203" t="s">
        <v>85</v>
      </c>
      <c r="D105" s="204"/>
      <c r="E105" s="204"/>
      <c r="F105" s="205"/>
      <c r="G105" s="188">
        <v>137</v>
      </c>
      <c r="H105" s="14">
        <v>3551</v>
      </c>
      <c r="I105" s="14">
        <v>3475</v>
      </c>
      <c r="J105" s="13">
        <f t="shared" si="21"/>
        <v>76</v>
      </c>
      <c r="K105" s="23">
        <f t="shared" si="22"/>
        <v>6.6119999999999992</v>
      </c>
      <c r="L105" s="13">
        <f t="shared" si="23"/>
        <v>450.67999999999995</v>
      </c>
      <c r="M105" s="13">
        <f t="shared" si="23"/>
        <v>39.20915999999999</v>
      </c>
      <c r="N105" s="13">
        <f t="shared" si="24"/>
        <v>489.88915999999995</v>
      </c>
      <c r="O105" s="155">
        <v>573.69000000000005</v>
      </c>
      <c r="P105" s="14">
        <v>1063.58</v>
      </c>
    </row>
    <row r="106" spans="1:17" ht="16.2" thickBot="1" x14ac:dyDescent="0.35">
      <c r="A106" s="6">
        <v>88</v>
      </c>
      <c r="B106" s="106"/>
      <c r="C106" s="203" t="s">
        <v>50</v>
      </c>
      <c r="D106" s="204"/>
      <c r="E106" s="204"/>
      <c r="F106" s="205"/>
      <c r="G106" s="188">
        <v>136</v>
      </c>
      <c r="H106" s="14">
        <v>24</v>
      </c>
      <c r="I106" s="14">
        <v>24</v>
      </c>
      <c r="J106" s="13">
        <f t="shared" si="21"/>
        <v>0</v>
      </c>
      <c r="K106" s="23">
        <f t="shared" si="22"/>
        <v>0</v>
      </c>
      <c r="L106" s="13">
        <f t="shared" si="23"/>
        <v>0</v>
      </c>
      <c r="M106" s="13">
        <f t="shared" si="23"/>
        <v>0</v>
      </c>
      <c r="N106" s="13">
        <f t="shared" si="24"/>
        <v>0</v>
      </c>
      <c r="O106" s="155">
        <v>149.55000000000001</v>
      </c>
      <c r="P106" s="14">
        <v>149.55000000000001</v>
      </c>
    </row>
    <row r="107" spans="1:17" ht="16.2" thickBot="1" x14ac:dyDescent="0.35">
      <c r="A107" s="6">
        <v>89</v>
      </c>
      <c r="B107" s="106"/>
      <c r="C107" s="203" t="s">
        <v>133</v>
      </c>
      <c r="D107" s="204"/>
      <c r="E107" s="204"/>
      <c r="F107" s="205"/>
      <c r="G107" s="188">
        <v>138</v>
      </c>
      <c r="H107" s="14">
        <v>4144</v>
      </c>
      <c r="I107" s="14">
        <v>4095</v>
      </c>
      <c r="J107" s="13">
        <f t="shared" si="21"/>
        <v>49</v>
      </c>
      <c r="K107" s="23">
        <f t="shared" si="22"/>
        <v>4.2629999999999999</v>
      </c>
      <c r="L107" s="13">
        <f t="shared" si="23"/>
        <v>290.57</v>
      </c>
      <c r="M107" s="13">
        <f t="shared" si="23"/>
        <v>25.279589999999999</v>
      </c>
      <c r="N107" s="13">
        <f t="shared" si="24"/>
        <v>315.84958999999998</v>
      </c>
      <c r="O107" s="155">
        <v>128.91999999999999</v>
      </c>
      <c r="P107" s="14">
        <v>444.77</v>
      </c>
      <c r="Q107" s="11"/>
    </row>
    <row r="108" spans="1:17" ht="16.5" customHeight="1" thickBot="1" x14ac:dyDescent="0.35">
      <c r="A108" s="6">
        <v>90</v>
      </c>
      <c r="B108" s="112">
        <v>199.82</v>
      </c>
      <c r="C108" s="263" t="s">
        <v>170</v>
      </c>
      <c r="D108" s="204"/>
      <c r="E108" s="215"/>
      <c r="F108" s="205"/>
      <c r="G108" s="188">
        <v>142</v>
      </c>
      <c r="H108" s="14">
        <v>13023</v>
      </c>
      <c r="I108" s="14">
        <v>13022</v>
      </c>
      <c r="J108" s="13">
        <f t="shared" si="21"/>
        <v>1</v>
      </c>
      <c r="K108" s="23">
        <f t="shared" si="22"/>
        <v>8.6999999999999994E-2</v>
      </c>
      <c r="L108" s="13">
        <f t="shared" si="23"/>
        <v>5.93</v>
      </c>
      <c r="M108" s="13">
        <f t="shared" si="23"/>
        <v>0.51590999999999998</v>
      </c>
      <c r="N108" s="13">
        <f t="shared" si="24"/>
        <v>6.4459099999999996</v>
      </c>
      <c r="O108" s="155"/>
      <c r="P108" s="14">
        <v>0</v>
      </c>
    </row>
    <row r="109" spans="1:17" ht="16.2" thickBot="1" x14ac:dyDescent="0.35">
      <c r="A109" s="6">
        <v>91</v>
      </c>
      <c r="B109" s="106"/>
      <c r="C109" s="263" t="s">
        <v>165</v>
      </c>
      <c r="D109" s="204"/>
      <c r="E109" s="194"/>
      <c r="F109" s="205"/>
      <c r="G109" s="188">
        <v>143</v>
      </c>
      <c r="H109" s="14">
        <v>3829</v>
      </c>
      <c r="I109" s="14">
        <v>3711</v>
      </c>
      <c r="J109" s="13">
        <f t="shared" si="21"/>
        <v>118</v>
      </c>
      <c r="K109" s="23">
        <f t="shared" si="22"/>
        <v>10.265999999999998</v>
      </c>
      <c r="L109" s="15">
        <f t="shared" si="23"/>
        <v>699.74</v>
      </c>
      <c r="M109" s="13">
        <f t="shared" si="23"/>
        <v>60.877379999999988</v>
      </c>
      <c r="N109" s="13">
        <f t="shared" si="24"/>
        <v>760.61738000000003</v>
      </c>
      <c r="O109" s="16">
        <v>1039.72</v>
      </c>
      <c r="P109" s="14">
        <f>SUM(N109+O109)</f>
        <v>1800.3373799999999</v>
      </c>
    </row>
    <row r="110" spans="1:17" ht="21" thickBot="1" x14ac:dyDescent="0.35">
      <c r="A110" s="10">
        <v>92</v>
      </c>
      <c r="B110" s="107"/>
      <c r="C110" s="214" t="s">
        <v>99</v>
      </c>
      <c r="D110" s="215"/>
      <c r="E110" s="180"/>
      <c r="F110" s="216"/>
      <c r="G110" s="184">
        <v>144</v>
      </c>
      <c r="H110" s="154">
        <v>17782</v>
      </c>
      <c r="I110" s="154">
        <v>17760</v>
      </c>
      <c r="J110" s="15">
        <f t="shared" si="21"/>
        <v>22</v>
      </c>
      <c r="K110" s="24">
        <f t="shared" si="22"/>
        <v>1.9139999999999997</v>
      </c>
      <c r="L110" s="31">
        <f t="shared" si="23"/>
        <v>130.45999999999998</v>
      </c>
      <c r="M110" s="43">
        <f t="shared" si="23"/>
        <v>11.350019999999997</v>
      </c>
      <c r="N110" s="15">
        <f t="shared" si="24"/>
        <v>141.81001999999998</v>
      </c>
      <c r="O110" s="31">
        <v>1414.88</v>
      </c>
      <c r="P110" s="125">
        <v>1556.69</v>
      </c>
    </row>
    <row r="111" spans="1:17" s="259" customFormat="1" ht="16.5" customHeight="1" thickBot="1" x14ac:dyDescent="0.35">
      <c r="A111" s="328" t="s">
        <v>119</v>
      </c>
      <c r="B111" s="329"/>
      <c r="C111" s="329"/>
      <c r="D111" s="329"/>
      <c r="E111" s="329"/>
      <c r="F111" s="329"/>
      <c r="G111" s="329"/>
      <c r="H111" s="256"/>
      <c r="I111" s="257"/>
      <c r="J111" s="84">
        <f t="shared" ref="J111:P111" si="25">SUM(J96:J110)</f>
        <v>1078</v>
      </c>
      <c r="K111" s="85">
        <f t="shared" si="25"/>
        <v>93.786000000000016</v>
      </c>
      <c r="L111" s="258">
        <f t="shared" si="25"/>
        <v>6392.54</v>
      </c>
      <c r="M111" s="75">
        <f t="shared" si="25"/>
        <v>556.15097999999989</v>
      </c>
      <c r="N111" s="75">
        <f t="shared" si="25"/>
        <v>6948.6909800000003</v>
      </c>
      <c r="O111" s="75">
        <f t="shared" si="25"/>
        <v>9017.8300000000017</v>
      </c>
      <c r="P111" s="75">
        <f t="shared" si="25"/>
        <v>15960.076509999997</v>
      </c>
    </row>
    <row r="112" spans="1:17" ht="21" customHeight="1" thickBot="1" x14ac:dyDescent="0.35">
      <c r="A112" s="299" t="s">
        <v>120</v>
      </c>
      <c r="B112" s="300"/>
      <c r="C112" s="300"/>
      <c r="D112" s="300"/>
      <c r="E112" s="300"/>
      <c r="F112" s="300"/>
      <c r="G112" s="300"/>
      <c r="H112" s="300"/>
      <c r="I112" s="300"/>
      <c r="J112" s="180"/>
      <c r="K112" s="180"/>
      <c r="L112" s="180"/>
      <c r="M112" s="180"/>
      <c r="N112" s="180"/>
      <c r="O112" s="180"/>
      <c r="P112" s="181"/>
    </row>
    <row r="113" spans="1:17" ht="16.2" thickBot="1" x14ac:dyDescent="0.35">
      <c r="A113" s="6">
        <v>93</v>
      </c>
      <c r="B113" s="110"/>
      <c r="C113" s="217" t="s">
        <v>101</v>
      </c>
      <c r="D113" s="218"/>
      <c r="E113" s="204"/>
      <c r="F113" s="86"/>
      <c r="G113" s="81">
        <v>146</v>
      </c>
      <c r="H113" s="66">
        <v>303</v>
      </c>
      <c r="I113" s="66">
        <v>300</v>
      </c>
      <c r="J113" s="77">
        <f>H113-I113</f>
        <v>3</v>
      </c>
      <c r="K113" s="87">
        <f t="shared" ref="K113:K129" si="26">SUM(J113*8.7/100)</f>
        <v>0.26099999999999995</v>
      </c>
      <c r="L113" s="88">
        <f t="shared" ref="L113:M129" si="27">SUM(J113*5.93)</f>
        <v>17.79</v>
      </c>
      <c r="M113" s="77">
        <f t="shared" si="27"/>
        <v>1.5477299999999996</v>
      </c>
      <c r="N113" s="77">
        <f>L113+M113</f>
        <v>19.337730000000001</v>
      </c>
      <c r="O113" s="66">
        <v>103.13</v>
      </c>
      <c r="P113" s="66">
        <f>SUM(N113:O113)</f>
        <v>122.46772999999999</v>
      </c>
    </row>
    <row r="114" spans="1:17" ht="16.2" thickBot="1" x14ac:dyDescent="0.35">
      <c r="A114" s="6">
        <v>94</v>
      </c>
      <c r="B114" s="106"/>
      <c r="C114" s="203" t="s">
        <v>99</v>
      </c>
      <c r="D114" s="204"/>
      <c r="E114" s="164"/>
      <c r="F114" s="189"/>
      <c r="G114" s="188">
        <v>149</v>
      </c>
      <c r="H114" s="14">
        <v>4898</v>
      </c>
      <c r="I114" s="14">
        <v>4837</v>
      </c>
      <c r="J114" s="13">
        <f>H114-I114</f>
        <v>61</v>
      </c>
      <c r="K114" s="23">
        <f t="shared" si="26"/>
        <v>5.3069999999999995</v>
      </c>
      <c r="L114" s="13">
        <f t="shared" si="27"/>
        <v>361.72999999999996</v>
      </c>
      <c r="M114" s="13">
        <f t="shared" si="27"/>
        <v>31.470509999999994</v>
      </c>
      <c r="N114" s="13">
        <f>L114+M114</f>
        <v>393.20050999999995</v>
      </c>
      <c r="O114" s="155">
        <v>6723.73</v>
      </c>
      <c r="P114" s="14">
        <f>SUM(N114+O114)</f>
        <v>7116.9305099999992</v>
      </c>
    </row>
    <row r="115" spans="1:17" ht="16.5" customHeight="1" thickBot="1" x14ac:dyDescent="0.35">
      <c r="A115" s="6">
        <v>95</v>
      </c>
      <c r="B115" s="106">
        <v>58.66</v>
      </c>
      <c r="C115" s="203" t="s">
        <v>54</v>
      </c>
      <c r="D115" s="204"/>
      <c r="E115" s="204"/>
      <c r="F115" s="189"/>
      <c r="G115" s="188">
        <v>150</v>
      </c>
      <c r="H115" s="14">
        <v>153</v>
      </c>
      <c r="I115" s="14">
        <v>145</v>
      </c>
      <c r="J115" s="13">
        <f>SUM(H115-I115)</f>
        <v>8</v>
      </c>
      <c r="K115" s="23">
        <f t="shared" si="26"/>
        <v>0.69599999999999995</v>
      </c>
      <c r="L115" s="13">
        <f t="shared" si="27"/>
        <v>47.44</v>
      </c>
      <c r="M115" s="13">
        <f t="shared" si="27"/>
        <v>4.1272799999999998</v>
      </c>
      <c r="N115" s="13">
        <f>SUM(L115+M115)</f>
        <v>51.567279999999997</v>
      </c>
      <c r="O115" s="155"/>
      <c r="P115" s="14">
        <v>0</v>
      </c>
    </row>
    <row r="116" spans="1:17" ht="16.2" thickBot="1" x14ac:dyDescent="0.35">
      <c r="A116" s="6">
        <v>96</v>
      </c>
      <c r="B116" s="8"/>
      <c r="C116" s="158" t="s">
        <v>47</v>
      </c>
      <c r="D116" s="164"/>
      <c r="E116" s="204"/>
      <c r="F116" s="165"/>
      <c r="G116" s="1">
        <v>151</v>
      </c>
      <c r="H116" s="13">
        <v>58</v>
      </c>
      <c r="I116" s="13">
        <v>29</v>
      </c>
      <c r="J116" s="13">
        <f>H116-I116</f>
        <v>29</v>
      </c>
      <c r="K116" s="23">
        <f t="shared" si="26"/>
        <v>2.5229999999999997</v>
      </c>
      <c r="L116" s="13">
        <f t="shared" si="27"/>
        <v>171.97</v>
      </c>
      <c r="M116" s="13">
        <f t="shared" si="27"/>
        <v>14.961389999999998</v>
      </c>
      <c r="N116" s="13">
        <f>L116+M116</f>
        <v>186.93138999999999</v>
      </c>
      <c r="O116" s="155">
        <v>121.67</v>
      </c>
      <c r="P116" s="155">
        <f>SUM(N116:O116)</f>
        <v>308.60138999999998</v>
      </c>
    </row>
    <row r="117" spans="1:17" ht="16.5" customHeight="1" thickBot="1" x14ac:dyDescent="0.35">
      <c r="A117" s="6">
        <v>97</v>
      </c>
      <c r="B117" s="106">
        <v>3.87</v>
      </c>
      <c r="C117" s="263" t="s">
        <v>163</v>
      </c>
      <c r="D117" s="204"/>
      <c r="E117" s="204"/>
      <c r="F117" s="189"/>
      <c r="G117" s="188">
        <v>152</v>
      </c>
      <c r="H117" s="14">
        <v>1208</v>
      </c>
      <c r="I117" s="14">
        <v>1156</v>
      </c>
      <c r="J117" s="13">
        <f>H117-I117</f>
        <v>52</v>
      </c>
      <c r="K117" s="23">
        <f t="shared" si="26"/>
        <v>4.524</v>
      </c>
      <c r="L117" s="13">
        <f t="shared" si="27"/>
        <v>308.36</v>
      </c>
      <c r="M117" s="13">
        <f t="shared" si="27"/>
        <v>26.82732</v>
      </c>
      <c r="N117" s="13">
        <f t="shared" ref="N117:N128" si="28">L117+M117</f>
        <v>335.18732</v>
      </c>
      <c r="O117" s="155"/>
      <c r="P117" s="14">
        <f>SUM(N117+O117-B117)</f>
        <v>331.31732</v>
      </c>
    </row>
    <row r="118" spans="1:17" ht="16.5" customHeight="1" thickBot="1" x14ac:dyDescent="0.35">
      <c r="A118" s="6">
        <v>98</v>
      </c>
      <c r="B118" s="106">
        <v>362.9</v>
      </c>
      <c r="C118" s="203" t="s">
        <v>112</v>
      </c>
      <c r="D118" s="204"/>
      <c r="E118" s="204"/>
      <c r="F118" s="189"/>
      <c r="G118" s="188">
        <v>153</v>
      </c>
      <c r="H118" s="14">
        <v>1094</v>
      </c>
      <c r="I118" s="14">
        <v>1067</v>
      </c>
      <c r="J118" s="13">
        <f>H118-I118</f>
        <v>27</v>
      </c>
      <c r="K118" s="23">
        <f t="shared" si="26"/>
        <v>2.3489999999999998</v>
      </c>
      <c r="L118" s="13">
        <f t="shared" si="27"/>
        <v>160.10999999999999</v>
      </c>
      <c r="M118" s="13">
        <f t="shared" si="27"/>
        <v>13.929569999999998</v>
      </c>
      <c r="N118" s="13">
        <f t="shared" si="28"/>
        <v>174.03956999999997</v>
      </c>
      <c r="O118" s="155"/>
      <c r="P118" s="14">
        <v>0</v>
      </c>
    </row>
    <row r="119" spans="1:17" ht="16.5" customHeight="1" thickBot="1" x14ac:dyDescent="0.35">
      <c r="A119" s="6">
        <v>99</v>
      </c>
      <c r="B119" s="106"/>
      <c r="C119" s="203" t="s">
        <v>82</v>
      </c>
      <c r="D119" s="204"/>
      <c r="E119" s="204"/>
      <c r="F119" s="189"/>
      <c r="G119" s="188">
        <v>155</v>
      </c>
      <c r="H119" s="14">
        <v>1404</v>
      </c>
      <c r="I119" s="14">
        <v>1350</v>
      </c>
      <c r="J119" s="13">
        <f>H119-I119</f>
        <v>54</v>
      </c>
      <c r="K119" s="23">
        <f t="shared" si="26"/>
        <v>4.6979999999999995</v>
      </c>
      <c r="L119" s="13">
        <f t="shared" si="27"/>
        <v>320.21999999999997</v>
      </c>
      <c r="M119" s="13">
        <f t="shared" si="27"/>
        <v>27.859139999999996</v>
      </c>
      <c r="N119" s="13">
        <f t="shared" si="28"/>
        <v>348.07913999999994</v>
      </c>
      <c r="O119" s="155">
        <v>1005.56</v>
      </c>
      <c r="P119" s="14">
        <f>SUM(N119+O119)</f>
        <v>1353.6391399999998</v>
      </c>
    </row>
    <row r="120" spans="1:17" ht="16.2" thickBot="1" x14ac:dyDescent="0.35">
      <c r="A120" s="6">
        <v>100</v>
      </c>
      <c r="B120" s="106">
        <v>632.99</v>
      </c>
      <c r="C120" s="263" t="s">
        <v>171</v>
      </c>
      <c r="D120" s="204"/>
      <c r="E120" s="204"/>
      <c r="F120" s="189"/>
      <c r="G120" s="188">
        <v>156</v>
      </c>
      <c r="H120" s="14">
        <v>14542</v>
      </c>
      <c r="I120" s="14">
        <v>14319</v>
      </c>
      <c r="J120" s="13">
        <f>H120-I120</f>
        <v>223</v>
      </c>
      <c r="K120" s="23">
        <f t="shared" si="26"/>
        <v>19.401</v>
      </c>
      <c r="L120" s="13">
        <f t="shared" si="27"/>
        <v>1322.3899999999999</v>
      </c>
      <c r="M120" s="13">
        <f t="shared" si="27"/>
        <v>115.04792999999999</v>
      </c>
      <c r="N120" s="41">
        <f t="shared" si="28"/>
        <v>1437.4379299999998</v>
      </c>
      <c r="O120" s="32"/>
      <c r="P120" s="14">
        <f>SUM(N120-B120)</f>
        <v>804.44792999999981</v>
      </c>
    </row>
    <row r="121" spans="1:17" ht="16.5" customHeight="1" thickBot="1" x14ac:dyDescent="0.35">
      <c r="A121" s="6">
        <v>101</v>
      </c>
      <c r="B121" s="106"/>
      <c r="C121" s="203" t="s">
        <v>79</v>
      </c>
      <c r="D121" s="204"/>
      <c r="E121" s="204"/>
      <c r="F121" s="189"/>
      <c r="G121" s="188">
        <v>157</v>
      </c>
      <c r="H121" s="14">
        <v>728</v>
      </c>
      <c r="I121" s="14">
        <v>694</v>
      </c>
      <c r="J121" s="13">
        <f>SUM(H121-I121)</f>
        <v>34</v>
      </c>
      <c r="K121" s="23">
        <f t="shared" si="26"/>
        <v>2.9579999999999997</v>
      </c>
      <c r="L121" s="13">
        <f t="shared" si="27"/>
        <v>201.62</v>
      </c>
      <c r="M121" s="13">
        <f t="shared" si="27"/>
        <v>17.540939999999999</v>
      </c>
      <c r="N121" s="41">
        <f t="shared" si="28"/>
        <v>219.16094000000001</v>
      </c>
      <c r="O121" s="32">
        <v>928.21</v>
      </c>
      <c r="P121" s="14">
        <f>SUM(N121+O121)</f>
        <v>1147.37094</v>
      </c>
    </row>
    <row r="122" spans="1:17" ht="16.2" thickBot="1" x14ac:dyDescent="0.35">
      <c r="A122" s="6">
        <v>102</v>
      </c>
      <c r="B122" s="106"/>
      <c r="C122" s="203" t="s">
        <v>129</v>
      </c>
      <c r="D122" s="204"/>
      <c r="E122" s="204"/>
      <c r="F122" s="189"/>
      <c r="G122" s="188">
        <v>158</v>
      </c>
      <c r="H122" s="14">
        <v>2199</v>
      </c>
      <c r="I122" s="14">
        <v>2040</v>
      </c>
      <c r="J122" s="13">
        <f t="shared" ref="J122:J128" si="29">H122-I122</f>
        <v>159</v>
      </c>
      <c r="K122" s="23">
        <f t="shared" si="26"/>
        <v>13.833</v>
      </c>
      <c r="L122" s="13">
        <f t="shared" si="27"/>
        <v>942.87</v>
      </c>
      <c r="M122" s="13">
        <f t="shared" si="27"/>
        <v>82.029690000000002</v>
      </c>
      <c r="N122" s="13">
        <f t="shared" si="28"/>
        <v>1024.89969</v>
      </c>
      <c r="O122" s="155">
        <v>786.4</v>
      </c>
      <c r="P122" s="14">
        <f>SUM(N122+O122)</f>
        <v>1811.2996899999998</v>
      </c>
    </row>
    <row r="123" spans="1:17" ht="16.5" customHeight="1" thickBot="1" x14ac:dyDescent="0.35">
      <c r="A123" s="6">
        <v>103</v>
      </c>
      <c r="B123" s="106"/>
      <c r="C123" s="203" t="s">
        <v>97</v>
      </c>
      <c r="D123" s="204"/>
      <c r="E123" s="204"/>
      <c r="F123" s="189"/>
      <c r="G123" s="188">
        <v>161</v>
      </c>
      <c r="H123" s="14">
        <v>7848</v>
      </c>
      <c r="I123" s="14">
        <v>7611</v>
      </c>
      <c r="J123" s="13">
        <f t="shared" si="29"/>
        <v>237</v>
      </c>
      <c r="K123" s="23">
        <f t="shared" si="26"/>
        <v>20.618999999999996</v>
      </c>
      <c r="L123" s="13">
        <f t="shared" si="27"/>
        <v>1405.4099999999999</v>
      </c>
      <c r="M123" s="13">
        <f t="shared" si="27"/>
        <v>122.27066999999997</v>
      </c>
      <c r="N123" s="13">
        <f t="shared" si="28"/>
        <v>1527.6806699999997</v>
      </c>
      <c r="O123" s="155">
        <v>2756.59</v>
      </c>
      <c r="P123" s="14">
        <f>SUM(N123+O123)</f>
        <v>4284.2706699999999</v>
      </c>
    </row>
    <row r="124" spans="1:17" ht="16.2" thickBot="1" x14ac:dyDescent="0.35">
      <c r="A124" s="6">
        <v>104</v>
      </c>
      <c r="B124" s="106"/>
      <c r="C124" s="203" t="s">
        <v>131</v>
      </c>
      <c r="D124" s="204"/>
      <c r="E124" s="204"/>
      <c r="F124" s="189"/>
      <c r="G124" s="188">
        <v>162</v>
      </c>
      <c r="H124" s="14">
        <v>6186</v>
      </c>
      <c r="I124" s="14">
        <v>6107</v>
      </c>
      <c r="J124" s="13">
        <f t="shared" si="29"/>
        <v>79</v>
      </c>
      <c r="K124" s="23">
        <f t="shared" si="26"/>
        <v>6.8729999999999993</v>
      </c>
      <c r="L124" s="13">
        <f t="shared" si="27"/>
        <v>468.46999999999997</v>
      </c>
      <c r="M124" s="13">
        <f t="shared" si="27"/>
        <v>40.756889999999991</v>
      </c>
      <c r="N124" s="13">
        <f t="shared" si="28"/>
        <v>509.22688999999997</v>
      </c>
      <c r="O124" s="155">
        <v>70.900000000000006</v>
      </c>
      <c r="P124" s="14">
        <f>SUM(N124-B124+O124)</f>
        <v>580.12689</v>
      </c>
    </row>
    <row r="125" spans="1:17" ht="16.2" thickBot="1" x14ac:dyDescent="0.35">
      <c r="A125" s="6">
        <v>105</v>
      </c>
      <c r="B125" s="106">
        <v>58.66</v>
      </c>
      <c r="C125" s="203" t="s">
        <v>113</v>
      </c>
      <c r="D125" s="204"/>
      <c r="E125" s="204"/>
      <c r="F125" s="189"/>
      <c r="G125" s="188">
        <v>163</v>
      </c>
      <c r="H125" s="14">
        <v>17942</v>
      </c>
      <c r="I125" s="14">
        <v>17865</v>
      </c>
      <c r="J125" s="13">
        <f t="shared" si="29"/>
        <v>77</v>
      </c>
      <c r="K125" s="23">
        <f t="shared" si="26"/>
        <v>6.6989999999999998</v>
      </c>
      <c r="L125" s="13">
        <f t="shared" si="27"/>
        <v>456.60999999999996</v>
      </c>
      <c r="M125" s="13">
        <f t="shared" si="27"/>
        <v>39.725069999999995</v>
      </c>
      <c r="N125" s="13">
        <f t="shared" si="28"/>
        <v>496.33506999999997</v>
      </c>
      <c r="O125" s="155"/>
      <c r="P125" s="14">
        <v>437.68</v>
      </c>
      <c r="Q125" s="11"/>
    </row>
    <row r="126" spans="1:17" ht="16.5" customHeight="1" thickBot="1" x14ac:dyDescent="0.35">
      <c r="A126" s="6">
        <v>106</v>
      </c>
      <c r="B126" s="106">
        <v>352.59</v>
      </c>
      <c r="C126" s="263" t="s">
        <v>172</v>
      </c>
      <c r="D126" s="204"/>
      <c r="E126" s="212"/>
      <c r="F126" s="189"/>
      <c r="G126" s="188">
        <v>164</v>
      </c>
      <c r="H126" s="14">
        <v>5353</v>
      </c>
      <c r="I126" s="14">
        <v>5299</v>
      </c>
      <c r="J126" s="13">
        <f t="shared" si="29"/>
        <v>54</v>
      </c>
      <c r="K126" s="23">
        <f t="shared" si="26"/>
        <v>4.6979999999999995</v>
      </c>
      <c r="L126" s="13">
        <f t="shared" si="27"/>
        <v>320.21999999999997</v>
      </c>
      <c r="M126" s="13">
        <f t="shared" si="27"/>
        <v>27.859139999999996</v>
      </c>
      <c r="N126" s="13">
        <f t="shared" si="28"/>
        <v>348.07913999999994</v>
      </c>
      <c r="O126" s="155"/>
      <c r="P126" s="14">
        <v>0</v>
      </c>
    </row>
    <row r="127" spans="1:17" ht="16.2" thickBot="1" x14ac:dyDescent="0.35">
      <c r="A127" s="6">
        <v>107</v>
      </c>
      <c r="B127" s="106">
        <v>377.09</v>
      </c>
      <c r="C127" s="203" t="s">
        <v>137</v>
      </c>
      <c r="D127" s="204"/>
      <c r="E127" s="204"/>
      <c r="F127" s="189"/>
      <c r="G127" s="188">
        <v>165</v>
      </c>
      <c r="H127" s="14">
        <v>4276</v>
      </c>
      <c r="I127" s="14">
        <v>4276</v>
      </c>
      <c r="J127" s="13">
        <f t="shared" si="29"/>
        <v>0</v>
      </c>
      <c r="K127" s="24">
        <f t="shared" si="26"/>
        <v>0</v>
      </c>
      <c r="L127" s="15">
        <f t="shared" si="27"/>
        <v>0</v>
      </c>
      <c r="M127" s="13">
        <f t="shared" si="27"/>
        <v>0</v>
      </c>
      <c r="N127" s="13">
        <f t="shared" si="28"/>
        <v>0</v>
      </c>
      <c r="O127" s="155"/>
      <c r="P127" s="14">
        <v>0</v>
      </c>
    </row>
    <row r="128" spans="1:17" ht="16.2" thickBot="1" x14ac:dyDescent="0.35">
      <c r="A128" s="10">
        <v>108</v>
      </c>
      <c r="B128" s="107"/>
      <c r="C128" s="262" t="s">
        <v>164</v>
      </c>
      <c r="D128" s="212"/>
      <c r="E128" s="200"/>
      <c r="F128" s="185"/>
      <c r="G128" s="184">
        <v>167</v>
      </c>
      <c r="H128" s="154">
        <v>198</v>
      </c>
      <c r="I128" s="154">
        <v>117</v>
      </c>
      <c r="J128" s="15">
        <f t="shared" si="29"/>
        <v>81</v>
      </c>
      <c r="K128" s="123">
        <f t="shared" si="26"/>
        <v>7.0469999999999997</v>
      </c>
      <c r="L128" s="44">
        <f t="shared" si="27"/>
        <v>480.33</v>
      </c>
      <c r="M128" s="15">
        <f t="shared" si="27"/>
        <v>41.788709999999995</v>
      </c>
      <c r="N128" s="15">
        <f t="shared" si="28"/>
        <v>522.11870999999996</v>
      </c>
      <c r="O128" s="16"/>
      <c r="P128" s="154">
        <v>522.12</v>
      </c>
    </row>
    <row r="129" spans="1:17" ht="19.5" customHeight="1" thickBot="1" x14ac:dyDescent="0.35">
      <c r="A129" s="140">
        <v>109</v>
      </c>
      <c r="B129" s="159"/>
      <c r="C129" s="270" t="s">
        <v>158</v>
      </c>
      <c r="D129" s="204"/>
      <c r="E129" s="180"/>
      <c r="F129" s="21"/>
      <c r="G129" s="28">
        <v>308</v>
      </c>
      <c r="H129" s="46">
        <v>5879</v>
      </c>
      <c r="I129" s="46">
        <v>5756</v>
      </c>
      <c r="J129" s="42">
        <f>SUM(H129-I129)</f>
        <v>123</v>
      </c>
      <c r="K129" s="49">
        <f t="shared" si="26"/>
        <v>10.700999999999999</v>
      </c>
      <c r="L129" s="47">
        <f t="shared" si="27"/>
        <v>729.39</v>
      </c>
      <c r="M129" s="48">
        <f t="shared" si="27"/>
        <v>63.456929999999993</v>
      </c>
      <c r="N129" s="31">
        <f>SUM(L129+M129)</f>
        <v>792.84692999999993</v>
      </c>
      <c r="O129" s="125"/>
      <c r="P129" s="154">
        <f>SUM(N129+O129)</f>
        <v>792.84692999999993</v>
      </c>
    </row>
    <row r="130" spans="1:17" ht="16.5" customHeight="1" thickBot="1" x14ac:dyDescent="0.35">
      <c r="A130" s="334" t="s">
        <v>60</v>
      </c>
      <c r="B130" s="335"/>
      <c r="C130" s="335"/>
      <c r="D130" s="335"/>
      <c r="E130" s="335"/>
      <c r="F130" s="335"/>
      <c r="G130" s="335"/>
      <c r="H130" s="335"/>
      <c r="I130" s="201"/>
      <c r="J130" s="124">
        <f t="shared" ref="J130:P130" si="30">SUM(J113:J129)</f>
        <v>1301</v>
      </c>
      <c r="K130" s="85">
        <f t="shared" si="30"/>
        <v>113.18699999999998</v>
      </c>
      <c r="L130" s="124">
        <f t="shared" si="30"/>
        <v>7714.93</v>
      </c>
      <c r="M130" s="124">
        <f t="shared" si="30"/>
        <v>671.19890999999996</v>
      </c>
      <c r="N130" s="124">
        <f t="shared" si="30"/>
        <v>8386.1289099999995</v>
      </c>
      <c r="O130" s="75">
        <f t="shared" si="30"/>
        <v>12496.189999999999</v>
      </c>
      <c r="P130" s="75">
        <f t="shared" si="30"/>
        <v>19613.119139999999</v>
      </c>
    </row>
    <row r="131" spans="1:17" ht="21" customHeight="1" thickBot="1" x14ac:dyDescent="0.35">
      <c r="A131" s="299" t="s">
        <v>30</v>
      </c>
      <c r="B131" s="300"/>
      <c r="C131" s="300"/>
      <c r="D131" s="300"/>
      <c r="E131" s="300"/>
      <c r="F131" s="300"/>
      <c r="G131" s="300"/>
      <c r="H131" s="300"/>
      <c r="I131" s="300"/>
      <c r="J131" s="180"/>
      <c r="K131" s="180"/>
      <c r="L131" s="180"/>
      <c r="M131" s="180"/>
      <c r="N131" s="180"/>
      <c r="O131" s="180"/>
      <c r="P131" s="181"/>
    </row>
    <row r="132" spans="1:17" ht="16.2" thickBot="1" x14ac:dyDescent="0.35">
      <c r="A132" s="65">
        <v>110</v>
      </c>
      <c r="B132" s="29">
        <v>1487.12</v>
      </c>
      <c r="C132" s="204" t="s">
        <v>132</v>
      </c>
      <c r="D132" s="204"/>
      <c r="E132" s="204"/>
      <c r="F132" s="204"/>
      <c r="G132" s="28">
        <v>170</v>
      </c>
      <c r="H132" s="31">
        <v>16086</v>
      </c>
      <c r="I132" s="31">
        <v>15796</v>
      </c>
      <c r="J132" s="31">
        <f t="shared" ref="J132:J139" si="31">H132-I132</f>
        <v>290</v>
      </c>
      <c r="K132" s="115">
        <f t="shared" ref="K132:K139" si="32">SUM(J132*8.7/100)</f>
        <v>25.23</v>
      </c>
      <c r="L132" s="31">
        <f t="shared" ref="L132:M139" si="33">SUM(J132*5.93)</f>
        <v>1719.6999999999998</v>
      </c>
      <c r="M132" s="31">
        <f t="shared" si="33"/>
        <v>149.6139</v>
      </c>
      <c r="N132" s="31">
        <f t="shared" ref="N132:N139" si="34">L132+M132</f>
        <v>1869.3138999999999</v>
      </c>
      <c r="O132" s="31"/>
      <c r="P132" s="113">
        <v>381.6</v>
      </c>
    </row>
    <row r="133" spans="1:17" ht="16.5" customHeight="1" thickBot="1" x14ac:dyDescent="0.35">
      <c r="A133" s="2">
        <v>111</v>
      </c>
      <c r="B133" s="8"/>
      <c r="C133" s="203" t="s">
        <v>95</v>
      </c>
      <c r="D133" s="204"/>
      <c r="E133" s="204"/>
      <c r="F133" s="205"/>
      <c r="G133" s="152">
        <v>173</v>
      </c>
      <c r="H133" s="155">
        <v>3898</v>
      </c>
      <c r="I133" s="155">
        <v>3873</v>
      </c>
      <c r="J133" s="13">
        <f t="shared" si="31"/>
        <v>25</v>
      </c>
      <c r="K133" s="23">
        <f t="shared" si="32"/>
        <v>2.1749999999999998</v>
      </c>
      <c r="L133" s="13">
        <f t="shared" si="33"/>
        <v>148.25</v>
      </c>
      <c r="M133" s="13">
        <f t="shared" si="33"/>
        <v>12.897749999999998</v>
      </c>
      <c r="N133" s="13">
        <f t="shared" si="34"/>
        <v>161.14775</v>
      </c>
      <c r="O133" s="155">
        <v>1669.49</v>
      </c>
      <c r="P133" s="14">
        <f>SUM(N133:O133)</f>
        <v>1830.6377500000001</v>
      </c>
    </row>
    <row r="134" spans="1:17" ht="16.2" thickBot="1" x14ac:dyDescent="0.35">
      <c r="A134" s="2">
        <v>112</v>
      </c>
      <c r="B134" s="8"/>
      <c r="C134" s="263" t="s">
        <v>171</v>
      </c>
      <c r="D134" s="204"/>
      <c r="E134" s="204"/>
      <c r="F134" s="205"/>
      <c r="G134" s="188">
        <v>174</v>
      </c>
      <c r="H134" s="14">
        <v>1856</v>
      </c>
      <c r="I134" s="14">
        <v>1813</v>
      </c>
      <c r="J134" s="13">
        <f t="shared" si="31"/>
        <v>43</v>
      </c>
      <c r="K134" s="23">
        <f t="shared" si="32"/>
        <v>3.7409999999999997</v>
      </c>
      <c r="L134" s="13">
        <f t="shared" si="33"/>
        <v>254.98999999999998</v>
      </c>
      <c r="M134" s="13">
        <f t="shared" si="33"/>
        <v>22.184129999999996</v>
      </c>
      <c r="N134" s="13">
        <f t="shared" si="34"/>
        <v>277.17412999999999</v>
      </c>
      <c r="O134" s="155"/>
      <c r="P134" s="14">
        <f>SUM(N134+O134)</f>
        <v>277.17412999999999</v>
      </c>
    </row>
    <row r="135" spans="1:17" ht="16.5" customHeight="1" thickBot="1" x14ac:dyDescent="0.35">
      <c r="A135" s="2">
        <v>113</v>
      </c>
      <c r="B135" s="8"/>
      <c r="C135" s="203" t="s">
        <v>88</v>
      </c>
      <c r="D135" s="204"/>
      <c r="E135" s="204"/>
      <c r="F135" s="205"/>
      <c r="G135" s="188">
        <v>181</v>
      </c>
      <c r="H135" s="14">
        <v>1933</v>
      </c>
      <c r="I135" s="14">
        <v>1884</v>
      </c>
      <c r="J135" s="13">
        <f t="shared" si="31"/>
        <v>49</v>
      </c>
      <c r="K135" s="23">
        <f t="shared" si="32"/>
        <v>4.2629999999999999</v>
      </c>
      <c r="L135" s="13">
        <f t="shared" si="33"/>
        <v>290.57</v>
      </c>
      <c r="M135" s="13">
        <f t="shared" si="33"/>
        <v>25.279589999999999</v>
      </c>
      <c r="N135" s="13">
        <f t="shared" si="34"/>
        <v>315.84958999999998</v>
      </c>
      <c r="O135" s="155">
        <v>1198.94</v>
      </c>
      <c r="P135" s="14">
        <f>SUM(N135+O135)</f>
        <v>1514.7895900000001</v>
      </c>
    </row>
    <row r="136" spans="1:17" ht="16.5" customHeight="1" thickBot="1" x14ac:dyDescent="0.35">
      <c r="A136" s="2">
        <v>114</v>
      </c>
      <c r="B136" s="8"/>
      <c r="C136" s="203" t="s">
        <v>114</v>
      </c>
      <c r="D136" s="204"/>
      <c r="E136" s="204"/>
      <c r="F136" s="205"/>
      <c r="G136" s="188">
        <v>186</v>
      </c>
      <c r="H136" s="14">
        <v>20436</v>
      </c>
      <c r="I136" s="14">
        <v>20127</v>
      </c>
      <c r="J136" s="13">
        <f t="shared" si="31"/>
        <v>309</v>
      </c>
      <c r="K136" s="23">
        <f t="shared" si="32"/>
        <v>26.882999999999996</v>
      </c>
      <c r="L136" s="15">
        <f t="shared" si="33"/>
        <v>1832.37</v>
      </c>
      <c r="M136" s="13">
        <f t="shared" si="33"/>
        <v>159.41618999999997</v>
      </c>
      <c r="N136" s="13">
        <f t="shared" si="34"/>
        <v>1991.7861899999998</v>
      </c>
      <c r="O136" s="155">
        <v>447.99</v>
      </c>
      <c r="P136" s="14">
        <v>2439.7800000000002</v>
      </c>
      <c r="Q136" s="11"/>
    </row>
    <row r="137" spans="1:17" ht="16.5" customHeight="1" thickBot="1" x14ac:dyDescent="0.35">
      <c r="A137" s="2">
        <v>115</v>
      </c>
      <c r="B137" s="8"/>
      <c r="C137" s="203" t="s">
        <v>69</v>
      </c>
      <c r="D137" s="204"/>
      <c r="E137" s="215"/>
      <c r="F137" s="205"/>
      <c r="G137" s="188">
        <v>189</v>
      </c>
      <c r="H137" s="14">
        <v>2412</v>
      </c>
      <c r="I137" s="14">
        <v>2412</v>
      </c>
      <c r="J137" s="13">
        <f t="shared" si="31"/>
        <v>0</v>
      </c>
      <c r="K137" s="23">
        <f t="shared" si="32"/>
        <v>0</v>
      </c>
      <c r="L137" s="31">
        <f t="shared" si="33"/>
        <v>0</v>
      </c>
      <c r="M137" s="30">
        <f t="shared" si="33"/>
        <v>0</v>
      </c>
      <c r="N137" s="13">
        <f t="shared" si="34"/>
        <v>0</v>
      </c>
      <c r="O137" s="155">
        <v>1612.12</v>
      </c>
      <c r="P137" s="14">
        <f>SUM(N137+O137)</f>
        <v>1612.12</v>
      </c>
    </row>
    <row r="138" spans="1:17" ht="16.2" thickBot="1" x14ac:dyDescent="0.35">
      <c r="A138" s="2">
        <v>116</v>
      </c>
      <c r="B138" s="8"/>
      <c r="C138" s="263" t="s">
        <v>173</v>
      </c>
      <c r="D138" s="204"/>
      <c r="E138" s="199"/>
      <c r="F138" s="205"/>
      <c r="G138" s="188">
        <v>196</v>
      </c>
      <c r="H138" s="14">
        <v>13185</v>
      </c>
      <c r="I138" s="14">
        <v>12510</v>
      </c>
      <c r="J138" s="13">
        <f t="shared" si="31"/>
        <v>675</v>
      </c>
      <c r="K138" s="23">
        <f t="shared" si="32"/>
        <v>58.724999999999994</v>
      </c>
      <c r="L138" s="45">
        <f t="shared" si="33"/>
        <v>4002.75</v>
      </c>
      <c r="M138" s="13">
        <f t="shared" si="33"/>
        <v>348.23924999999997</v>
      </c>
      <c r="N138" s="13">
        <f t="shared" si="34"/>
        <v>4350.9892499999996</v>
      </c>
      <c r="O138" s="155"/>
      <c r="P138" s="14">
        <f>SUM(N138+O138)</f>
        <v>4350.9892499999996</v>
      </c>
    </row>
    <row r="139" spans="1:17" ht="16.5" customHeight="1" thickBot="1" x14ac:dyDescent="0.35">
      <c r="A139" s="12">
        <v>117</v>
      </c>
      <c r="B139" s="108"/>
      <c r="C139" s="214" t="s">
        <v>82</v>
      </c>
      <c r="D139" s="215"/>
      <c r="E139" s="195"/>
      <c r="F139" s="216"/>
      <c r="G139" s="184">
        <v>197</v>
      </c>
      <c r="H139" s="154">
        <v>2300</v>
      </c>
      <c r="I139" s="154">
        <v>2300</v>
      </c>
      <c r="J139" s="15">
        <f t="shared" si="31"/>
        <v>0</v>
      </c>
      <c r="K139" s="23">
        <f t="shared" si="32"/>
        <v>0</v>
      </c>
      <c r="L139" s="13">
        <f t="shared" si="33"/>
        <v>0</v>
      </c>
      <c r="M139" s="15">
        <f t="shared" si="33"/>
        <v>0</v>
      </c>
      <c r="N139" s="15">
        <f t="shared" si="34"/>
        <v>0</v>
      </c>
      <c r="O139" s="16"/>
      <c r="P139" s="154">
        <v>0</v>
      </c>
    </row>
    <row r="140" spans="1:17" ht="16.2" thickBot="1" x14ac:dyDescent="0.35">
      <c r="A140" s="274"/>
      <c r="B140" s="275"/>
      <c r="C140" s="275"/>
      <c r="D140" s="275"/>
      <c r="E140" s="275"/>
      <c r="F140" s="275"/>
      <c r="G140" s="275"/>
      <c r="H140" s="275" t="s">
        <v>67</v>
      </c>
      <c r="I140" s="271"/>
      <c r="J140" s="70">
        <f t="shared" ref="J140:P140" si="35">SUM(J132:J139)</f>
        <v>1391</v>
      </c>
      <c r="K140" s="78">
        <f t="shared" si="35"/>
        <v>121.017</v>
      </c>
      <c r="L140" s="72">
        <f t="shared" si="35"/>
        <v>8248.6299999999992</v>
      </c>
      <c r="M140" s="70">
        <f t="shared" si="35"/>
        <v>717.63080999999988</v>
      </c>
      <c r="N140" s="70">
        <f t="shared" si="35"/>
        <v>8966.2608099999998</v>
      </c>
      <c r="O140" s="70">
        <f t="shared" si="35"/>
        <v>4928.54</v>
      </c>
      <c r="P140" s="70">
        <f t="shared" si="35"/>
        <v>12407.09072</v>
      </c>
    </row>
    <row r="141" spans="1:17" ht="20.25" customHeight="1" thickBot="1" x14ac:dyDescent="0.35">
      <c r="A141" s="299" t="s">
        <v>31</v>
      </c>
      <c r="B141" s="300"/>
      <c r="C141" s="300"/>
      <c r="D141" s="300"/>
      <c r="E141" s="300"/>
      <c r="F141" s="300"/>
      <c r="G141" s="300"/>
      <c r="H141" s="300"/>
      <c r="I141" s="300"/>
      <c r="J141" s="195"/>
      <c r="K141" s="195"/>
      <c r="L141" s="195"/>
      <c r="M141" s="195"/>
      <c r="N141" s="195"/>
      <c r="O141" s="195"/>
      <c r="P141" s="196"/>
    </row>
    <row r="142" spans="1:17" ht="16.2" thickBot="1" x14ac:dyDescent="0.35">
      <c r="A142" s="89">
        <v>118</v>
      </c>
      <c r="B142" s="132"/>
      <c r="C142" s="267" t="s">
        <v>164</v>
      </c>
      <c r="D142" s="218"/>
      <c r="E142" s="204"/>
      <c r="F142" s="219"/>
      <c r="G142" s="90">
        <v>199</v>
      </c>
      <c r="H142" s="66">
        <v>11215</v>
      </c>
      <c r="I142" s="66">
        <v>10865</v>
      </c>
      <c r="J142" s="77">
        <f t="shared" ref="J142:J153" si="36">H142-I142</f>
        <v>350</v>
      </c>
      <c r="K142" s="54">
        <f t="shared" ref="K142:K166" si="37">SUM(J142*8.7/100)</f>
        <v>30.449999999999996</v>
      </c>
      <c r="L142" s="77">
        <f t="shared" ref="L142:L166" si="38">SUM(J142*5.93)</f>
        <v>2075.5</v>
      </c>
      <c r="M142" s="77">
        <f t="shared" ref="M142" si="39">SUM(K142*5.73)</f>
        <v>174.4785</v>
      </c>
      <c r="N142" s="77">
        <f t="shared" ref="N142:N150" si="40">L142+M142</f>
        <v>2249.9785000000002</v>
      </c>
      <c r="O142" s="66">
        <v>6.09</v>
      </c>
      <c r="P142" s="66">
        <v>2256.0700000000002</v>
      </c>
    </row>
    <row r="143" spans="1:17" ht="16.5" customHeight="1" thickBot="1" x14ac:dyDescent="0.35">
      <c r="A143" s="50">
        <v>119</v>
      </c>
      <c r="B143" s="63"/>
      <c r="C143" s="204" t="s">
        <v>71</v>
      </c>
      <c r="D143" s="204"/>
      <c r="E143" s="204"/>
      <c r="F143" s="205"/>
      <c r="G143" s="61">
        <v>200</v>
      </c>
      <c r="H143" s="14">
        <v>2540</v>
      </c>
      <c r="I143" s="14">
        <v>2501</v>
      </c>
      <c r="J143" s="13">
        <f t="shared" si="36"/>
        <v>39</v>
      </c>
      <c r="K143" s="23">
        <f t="shared" si="37"/>
        <v>3.3929999999999993</v>
      </c>
      <c r="L143" s="15">
        <f t="shared" si="38"/>
        <v>231.26999999999998</v>
      </c>
      <c r="M143" s="13">
        <f t="shared" ref="M143:M166" si="41">SUM(K143*5.93)</f>
        <v>20.120489999999997</v>
      </c>
      <c r="N143" s="13">
        <f t="shared" si="40"/>
        <v>251.39048999999997</v>
      </c>
      <c r="O143" s="155">
        <v>651.04</v>
      </c>
      <c r="P143" s="14">
        <v>902.43</v>
      </c>
    </row>
    <row r="144" spans="1:17" ht="16.5" customHeight="1" thickBot="1" x14ac:dyDescent="0.35">
      <c r="A144" s="50">
        <v>120</v>
      </c>
      <c r="B144" s="22">
        <v>506.65</v>
      </c>
      <c r="C144" s="263" t="s">
        <v>174</v>
      </c>
      <c r="D144" s="204"/>
      <c r="E144" s="204"/>
      <c r="F144" s="205"/>
      <c r="G144" s="61">
        <v>201</v>
      </c>
      <c r="H144" s="14">
        <v>2059</v>
      </c>
      <c r="I144" s="14">
        <v>2001</v>
      </c>
      <c r="J144" s="13">
        <f t="shared" si="36"/>
        <v>58</v>
      </c>
      <c r="K144" s="23">
        <f t="shared" si="37"/>
        <v>5.0459999999999994</v>
      </c>
      <c r="L144" s="31">
        <f t="shared" si="38"/>
        <v>343.94</v>
      </c>
      <c r="M144" s="30">
        <f t="shared" si="41"/>
        <v>29.922779999999996</v>
      </c>
      <c r="N144" s="13">
        <f t="shared" si="40"/>
        <v>373.86277999999999</v>
      </c>
      <c r="O144" s="155"/>
      <c r="P144" s="14">
        <v>0</v>
      </c>
    </row>
    <row r="145" spans="1:16" ht="16.5" customHeight="1" thickBot="1" x14ac:dyDescent="0.35">
      <c r="A145" s="50">
        <v>121</v>
      </c>
      <c r="B145" s="22"/>
      <c r="C145" s="263" t="s">
        <v>175</v>
      </c>
      <c r="D145" s="204"/>
      <c r="E145" s="204"/>
      <c r="F145" s="205"/>
      <c r="G145" s="61">
        <v>202</v>
      </c>
      <c r="H145" s="14">
        <v>7849</v>
      </c>
      <c r="I145" s="14">
        <v>7530</v>
      </c>
      <c r="J145" s="13">
        <f t="shared" si="36"/>
        <v>319</v>
      </c>
      <c r="K145" s="24">
        <f t="shared" si="37"/>
        <v>27.752999999999997</v>
      </c>
      <c r="L145" s="128">
        <f t="shared" si="38"/>
        <v>1891.6699999999998</v>
      </c>
      <c r="M145" s="13">
        <f t="shared" si="41"/>
        <v>164.57528999999997</v>
      </c>
      <c r="N145" s="13">
        <f t="shared" si="40"/>
        <v>2056.2452899999998</v>
      </c>
      <c r="O145" s="155"/>
      <c r="P145" s="14">
        <v>2056.25</v>
      </c>
    </row>
    <row r="146" spans="1:16" ht="16.5" customHeight="1" thickBot="1" x14ac:dyDescent="0.35">
      <c r="A146" s="50">
        <v>122</v>
      </c>
      <c r="B146" s="22"/>
      <c r="C146" s="203" t="s">
        <v>77</v>
      </c>
      <c r="D146" s="204"/>
      <c r="E146" s="204"/>
      <c r="F146" s="205"/>
      <c r="G146" s="61">
        <v>203</v>
      </c>
      <c r="H146" s="14">
        <v>4095</v>
      </c>
      <c r="I146" s="14">
        <v>4095</v>
      </c>
      <c r="J146" s="15">
        <f t="shared" si="36"/>
        <v>0</v>
      </c>
      <c r="K146" s="68">
        <f t="shared" si="37"/>
        <v>0</v>
      </c>
      <c r="L146" s="116">
        <f t="shared" si="38"/>
        <v>0</v>
      </c>
      <c r="M146" s="13">
        <f t="shared" si="41"/>
        <v>0</v>
      </c>
      <c r="N146" s="13">
        <f t="shared" si="40"/>
        <v>0</v>
      </c>
      <c r="O146" s="155">
        <v>1024.9000000000001</v>
      </c>
      <c r="P146" s="14">
        <v>1024.9000000000001</v>
      </c>
    </row>
    <row r="147" spans="1:16" ht="16.5" customHeight="1" thickBot="1" x14ac:dyDescent="0.35">
      <c r="A147" s="50">
        <v>123</v>
      </c>
      <c r="B147" s="148"/>
      <c r="C147" s="203" t="s">
        <v>87</v>
      </c>
      <c r="D147" s="204"/>
      <c r="E147" s="204"/>
      <c r="F147" s="205"/>
      <c r="G147" s="61">
        <v>204</v>
      </c>
      <c r="H147" s="14">
        <v>605</v>
      </c>
      <c r="I147" s="14">
        <v>602</v>
      </c>
      <c r="J147" s="31">
        <f t="shared" si="36"/>
        <v>3</v>
      </c>
      <c r="K147" s="131">
        <f t="shared" si="37"/>
        <v>0.26099999999999995</v>
      </c>
      <c r="L147" s="13">
        <f t="shared" si="38"/>
        <v>17.79</v>
      </c>
      <c r="M147" s="13">
        <f t="shared" si="41"/>
        <v>1.5477299999999996</v>
      </c>
      <c r="N147" s="13">
        <f t="shared" si="40"/>
        <v>19.337730000000001</v>
      </c>
      <c r="O147" s="155">
        <v>716.78</v>
      </c>
      <c r="P147" s="14">
        <f>SUM(N147+O147)</f>
        <v>736.11772999999994</v>
      </c>
    </row>
    <row r="148" spans="1:16" ht="16.5" customHeight="1" thickBot="1" x14ac:dyDescent="0.35">
      <c r="A148" s="50">
        <v>124</v>
      </c>
      <c r="B148" s="22"/>
      <c r="C148" s="203" t="s">
        <v>55</v>
      </c>
      <c r="D148" s="204"/>
      <c r="E148" s="204"/>
      <c r="F148" s="205"/>
      <c r="G148" s="61">
        <v>206</v>
      </c>
      <c r="H148" s="14">
        <v>720</v>
      </c>
      <c r="I148" s="14">
        <v>720</v>
      </c>
      <c r="J148" s="31">
        <f t="shared" si="36"/>
        <v>0</v>
      </c>
      <c r="K148" s="130">
        <f t="shared" si="37"/>
        <v>0</v>
      </c>
      <c r="L148" s="13">
        <f t="shared" si="38"/>
        <v>0</v>
      </c>
      <c r="M148" s="13">
        <f t="shared" si="41"/>
        <v>0</v>
      </c>
      <c r="N148" s="13">
        <f t="shared" si="40"/>
        <v>0</v>
      </c>
      <c r="O148" s="155"/>
      <c r="P148" s="14">
        <v>0</v>
      </c>
    </row>
    <row r="149" spans="1:16" ht="16.2" thickBot="1" x14ac:dyDescent="0.35">
      <c r="A149" s="50">
        <v>125</v>
      </c>
      <c r="B149" s="13">
        <v>161.13999999999999</v>
      </c>
      <c r="C149" s="203" t="s">
        <v>138</v>
      </c>
      <c r="D149" s="204"/>
      <c r="E149" s="204"/>
      <c r="F149" s="205"/>
      <c r="G149" s="61">
        <v>208</v>
      </c>
      <c r="H149" s="14">
        <v>3182</v>
      </c>
      <c r="I149" s="14">
        <v>3134</v>
      </c>
      <c r="J149" s="13">
        <f t="shared" si="36"/>
        <v>48</v>
      </c>
      <c r="K149" s="23">
        <f t="shared" si="37"/>
        <v>4.1759999999999993</v>
      </c>
      <c r="L149" s="13">
        <f t="shared" si="38"/>
        <v>284.64</v>
      </c>
      <c r="M149" s="13">
        <f t="shared" si="41"/>
        <v>24.763679999999994</v>
      </c>
      <c r="N149" s="13">
        <f t="shared" si="40"/>
        <v>309.40368000000001</v>
      </c>
      <c r="O149" s="155"/>
      <c r="P149" s="14">
        <v>148.26</v>
      </c>
    </row>
    <row r="150" spans="1:16" ht="16.5" customHeight="1" thickBot="1" x14ac:dyDescent="0.35">
      <c r="A150" s="50">
        <v>126</v>
      </c>
      <c r="B150" s="13">
        <v>328.74</v>
      </c>
      <c r="C150" s="203" t="s">
        <v>116</v>
      </c>
      <c r="D150" s="204"/>
      <c r="E150" s="204"/>
      <c r="F150" s="205"/>
      <c r="G150" s="61">
        <v>209</v>
      </c>
      <c r="H150" s="14">
        <v>2562</v>
      </c>
      <c r="I150" s="14">
        <v>2539</v>
      </c>
      <c r="J150" s="13">
        <f t="shared" si="36"/>
        <v>23</v>
      </c>
      <c r="K150" s="23">
        <f t="shared" si="37"/>
        <v>2.0009999999999999</v>
      </c>
      <c r="L150" s="13">
        <f t="shared" si="38"/>
        <v>136.38999999999999</v>
      </c>
      <c r="M150" s="13">
        <f t="shared" si="41"/>
        <v>11.865929999999999</v>
      </c>
      <c r="N150" s="13">
        <f t="shared" si="40"/>
        <v>148.25592999999998</v>
      </c>
      <c r="O150" s="155"/>
      <c r="P150" s="14">
        <v>0</v>
      </c>
    </row>
    <row r="151" spans="1:16" ht="16.2" thickBot="1" x14ac:dyDescent="0.35">
      <c r="A151" s="50">
        <v>127</v>
      </c>
      <c r="B151" s="157" t="s">
        <v>176</v>
      </c>
      <c r="C151" s="263" t="s">
        <v>166</v>
      </c>
      <c r="D151" s="204"/>
      <c r="E151" s="204"/>
      <c r="F151" s="205"/>
      <c r="G151" s="61">
        <v>211</v>
      </c>
      <c r="H151" s="14">
        <v>3518</v>
      </c>
      <c r="I151" s="14">
        <v>3422</v>
      </c>
      <c r="J151" s="13">
        <f t="shared" si="36"/>
        <v>96</v>
      </c>
      <c r="K151" s="23">
        <f t="shared" si="37"/>
        <v>8.3519999999999985</v>
      </c>
      <c r="L151" s="13">
        <f t="shared" si="38"/>
        <v>569.28</v>
      </c>
      <c r="M151" s="13">
        <f t="shared" si="41"/>
        <v>49.527359999999987</v>
      </c>
      <c r="N151" s="13">
        <f>SUM(L151+M151)</f>
        <v>618.80736000000002</v>
      </c>
      <c r="O151" s="155"/>
      <c r="P151" s="14">
        <v>141.81</v>
      </c>
    </row>
    <row r="152" spans="1:16" ht="16.2" thickBot="1" x14ac:dyDescent="0.35">
      <c r="A152" s="50">
        <v>128</v>
      </c>
      <c r="B152" s="22">
        <v>2457.83</v>
      </c>
      <c r="C152" s="263" t="s">
        <v>177</v>
      </c>
      <c r="D152" s="204"/>
      <c r="E152" s="204"/>
      <c r="F152" s="205"/>
      <c r="G152" s="61">
        <v>212</v>
      </c>
      <c r="H152" s="14">
        <v>12621</v>
      </c>
      <c r="I152" s="14">
        <v>12122</v>
      </c>
      <c r="J152" s="13">
        <f t="shared" si="36"/>
        <v>499</v>
      </c>
      <c r="K152" s="23">
        <f t="shared" si="37"/>
        <v>43.41299999999999</v>
      </c>
      <c r="L152" s="13">
        <f t="shared" si="38"/>
        <v>2959.0699999999997</v>
      </c>
      <c r="M152" s="13">
        <f t="shared" si="41"/>
        <v>257.43908999999991</v>
      </c>
      <c r="N152" s="13">
        <f>L152+M152</f>
        <v>3216.5090899999996</v>
      </c>
      <c r="O152" s="155"/>
      <c r="P152" s="14">
        <f>SUM(N152-B152)</f>
        <v>758.67908999999963</v>
      </c>
    </row>
    <row r="153" spans="1:16" ht="16.5" customHeight="1" thickBot="1" x14ac:dyDescent="0.35">
      <c r="A153" s="50">
        <v>129</v>
      </c>
      <c r="B153" s="22">
        <v>1176.57</v>
      </c>
      <c r="C153" s="203" t="s">
        <v>117</v>
      </c>
      <c r="D153" s="204"/>
      <c r="E153" s="204"/>
      <c r="F153" s="205"/>
      <c r="G153" s="61">
        <v>213</v>
      </c>
      <c r="H153" s="14">
        <v>2846</v>
      </c>
      <c r="I153" s="14">
        <v>2717</v>
      </c>
      <c r="J153" s="13">
        <f t="shared" si="36"/>
        <v>129</v>
      </c>
      <c r="K153" s="23">
        <f t="shared" si="37"/>
        <v>11.222999999999999</v>
      </c>
      <c r="L153" s="13">
        <f t="shared" si="38"/>
        <v>764.96999999999991</v>
      </c>
      <c r="M153" s="13">
        <f t="shared" si="41"/>
        <v>66.552389999999988</v>
      </c>
      <c r="N153" s="13">
        <f>L153+M153</f>
        <v>831.52238999999986</v>
      </c>
      <c r="O153" s="155"/>
      <c r="P153" s="14">
        <v>0</v>
      </c>
    </row>
    <row r="154" spans="1:16" ht="16.5" customHeight="1" thickBot="1" x14ac:dyDescent="0.35">
      <c r="A154" s="50">
        <v>130</v>
      </c>
      <c r="B154" s="22"/>
      <c r="C154" s="263" t="s">
        <v>129</v>
      </c>
      <c r="D154" s="204"/>
      <c r="E154" s="204"/>
      <c r="F154" s="205"/>
      <c r="G154" s="61">
        <v>216</v>
      </c>
      <c r="H154" s="14">
        <v>1976</v>
      </c>
      <c r="I154" s="14">
        <v>1976</v>
      </c>
      <c r="J154" s="13">
        <f>SUM(H154-I154)</f>
        <v>0</v>
      </c>
      <c r="K154" s="23">
        <f t="shared" si="37"/>
        <v>0</v>
      </c>
      <c r="L154" s="15">
        <f t="shared" si="38"/>
        <v>0</v>
      </c>
      <c r="M154" s="13">
        <f t="shared" si="41"/>
        <v>0</v>
      </c>
      <c r="N154" s="13">
        <f>L154+M154</f>
        <v>0</v>
      </c>
      <c r="O154" s="155">
        <v>103.13</v>
      </c>
      <c r="P154" s="14">
        <f>SUM(N154-B154+O154)</f>
        <v>103.13</v>
      </c>
    </row>
    <row r="155" spans="1:16" ht="16.5" customHeight="1" thickBot="1" x14ac:dyDescent="0.35">
      <c r="A155" s="50">
        <v>131</v>
      </c>
      <c r="B155" s="13">
        <v>112.15</v>
      </c>
      <c r="C155" s="203" t="s">
        <v>112</v>
      </c>
      <c r="D155" s="204"/>
      <c r="E155" s="204"/>
      <c r="F155" s="205"/>
      <c r="G155" s="61">
        <v>218</v>
      </c>
      <c r="H155" s="14">
        <v>7222</v>
      </c>
      <c r="I155" s="14">
        <v>7091</v>
      </c>
      <c r="J155" s="13">
        <f t="shared" ref="J155:J162" si="42">H155-I155</f>
        <v>131</v>
      </c>
      <c r="K155" s="23">
        <f t="shared" si="37"/>
        <v>11.396999999999998</v>
      </c>
      <c r="L155" s="31">
        <f t="shared" si="38"/>
        <v>776.82999999999993</v>
      </c>
      <c r="M155" s="30">
        <f t="shared" si="41"/>
        <v>67.584209999999985</v>
      </c>
      <c r="N155" s="13">
        <f>SUM(L155+M155)</f>
        <v>844.41420999999991</v>
      </c>
      <c r="O155" s="155"/>
      <c r="P155" s="14">
        <f>SUM(N155-B155)</f>
        <v>732.26420999999993</v>
      </c>
    </row>
    <row r="156" spans="1:16" ht="16.2" thickBot="1" x14ac:dyDescent="0.35">
      <c r="A156" s="50">
        <v>132</v>
      </c>
      <c r="B156" s="13"/>
      <c r="C156" s="263" t="s">
        <v>167</v>
      </c>
      <c r="D156" s="204"/>
      <c r="E156" s="204"/>
      <c r="F156" s="205"/>
      <c r="G156" s="61">
        <v>220</v>
      </c>
      <c r="H156" s="14">
        <v>2733</v>
      </c>
      <c r="I156" s="14">
        <v>2671</v>
      </c>
      <c r="J156" s="13">
        <f t="shared" si="42"/>
        <v>62</v>
      </c>
      <c r="K156" s="24">
        <f t="shared" si="37"/>
        <v>5.3940000000000001</v>
      </c>
      <c r="L156" s="45">
        <f t="shared" si="38"/>
        <v>367.65999999999997</v>
      </c>
      <c r="M156" s="13">
        <f t="shared" si="41"/>
        <v>31.986419999999999</v>
      </c>
      <c r="N156" s="13">
        <f t="shared" ref="N156:N166" si="43">L156+M156</f>
        <v>399.64641999999998</v>
      </c>
      <c r="O156" s="155"/>
      <c r="P156" s="14">
        <f>SUM(N156+O156)</f>
        <v>399.64641999999998</v>
      </c>
    </row>
    <row r="157" spans="1:16" ht="16.5" customHeight="1" thickBot="1" x14ac:dyDescent="0.35">
      <c r="A157" s="50">
        <v>133</v>
      </c>
      <c r="B157" s="22"/>
      <c r="C157" s="263" t="s">
        <v>178</v>
      </c>
      <c r="D157" s="204"/>
      <c r="E157" s="204"/>
      <c r="F157" s="205"/>
      <c r="G157" s="61">
        <v>222</v>
      </c>
      <c r="H157" s="14">
        <v>5012</v>
      </c>
      <c r="I157" s="14">
        <v>4890</v>
      </c>
      <c r="J157" s="13">
        <f t="shared" si="42"/>
        <v>122</v>
      </c>
      <c r="K157" s="55">
        <f t="shared" si="37"/>
        <v>10.613999999999999</v>
      </c>
      <c r="L157" s="42">
        <f t="shared" si="38"/>
        <v>723.45999999999992</v>
      </c>
      <c r="M157" s="13">
        <f t="shared" si="41"/>
        <v>62.941019999999988</v>
      </c>
      <c r="N157" s="13">
        <f t="shared" si="43"/>
        <v>786.4010199999999</v>
      </c>
      <c r="O157" s="155"/>
      <c r="P157" s="14">
        <f>SUM(N157+O157)</f>
        <v>786.4010199999999</v>
      </c>
    </row>
    <row r="158" spans="1:16" ht="16.2" thickBot="1" x14ac:dyDescent="0.35">
      <c r="A158" s="50">
        <v>134</v>
      </c>
      <c r="B158" s="22"/>
      <c r="C158" s="203" t="s">
        <v>138</v>
      </c>
      <c r="D158" s="204"/>
      <c r="E158" s="204"/>
      <c r="F158" s="205"/>
      <c r="G158" s="61">
        <v>223</v>
      </c>
      <c r="H158" s="14">
        <v>1886</v>
      </c>
      <c r="I158" s="14">
        <v>1793</v>
      </c>
      <c r="J158" s="13">
        <f t="shared" si="42"/>
        <v>93</v>
      </c>
      <c r="K158" s="56">
        <f t="shared" si="37"/>
        <v>8.0909999999999993</v>
      </c>
      <c r="L158" s="13">
        <f t="shared" si="38"/>
        <v>551.49</v>
      </c>
      <c r="M158" s="13">
        <f t="shared" si="41"/>
        <v>47.979629999999993</v>
      </c>
      <c r="N158" s="13">
        <f t="shared" si="43"/>
        <v>599.46963000000005</v>
      </c>
      <c r="O158" s="155">
        <v>767.06</v>
      </c>
      <c r="P158" s="14">
        <f>SUM(N158+O158)</f>
        <v>1366.52963</v>
      </c>
    </row>
    <row r="159" spans="1:16" ht="16.5" customHeight="1" thickBot="1" x14ac:dyDescent="0.35">
      <c r="A159" s="50">
        <v>135</v>
      </c>
      <c r="B159" s="22">
        <v>509.36</v>
      </c>
      <c r="C159" s="203" t="s">
        <v>116</v>
      </c>
      <c r="D159" s="204"/>
      <c r="E159" s="204"/>
      <c r="F159" s="205"/>
      <c r="G159" s="61">
        <v>224</v>
      </c>
      <c r="H159" s="14">
        <v>3040</v>
      </c>
      <c r="I159" s="14">
        <v>2966</v>
      </c>
      <c r="J159" s="13">
        <f t="shared" si="42"/>
        <v>74</v>
      </c>
      <c r="K159" s="57">
        <f t="shared" si="37"/>
        <v>6.4379999999999997</v>
      </c>
      <c r="L159" s="13">
        <f t="shared" si="38"/>
        <v>438.82</v>
      </c>
      <c r="M159" s="13">
        <f t="shared" si="41"/>
        <v>38.177339999999994</v>
      </c>
      <c r="N159" s="13">
        <f t="shared" si="43"/>
        <v>476.99734000000001</v>
      </c>
      <c r="O159" s="155">
        <v>1070.02</v>
      </c>
      <c r="P159" s="14">
        <v>1547.02</v>
      </c>
    </row>
    <row r="160" spans="1:16" ht="16.5" customHeight="1" thickBot="1" x14ac:dyDescent="0.35">
      <c r="A160" s="50">
        <v>136</v>
      </c>
      <c r="B160" s="22"/>
      <c r="C160" s="263" t="s">
        <v>179</v>
      </c>
      <c r="D160" s="204"/>
      <c r="E160" s="204"/>
      <c r="F160" s="205"/>
      <c r="G160" s="61">
        <v>225</v>
      </c>
      <c r="H160" s="14">
        <v>11417</v>
      </c>
      <c r="I160" s="14">
        <v>11226</v>
      </c>
      <c r="J160" s="13">
        <f t="shared" si="42"/>
        <v>191</v>
      </c>
      <c r="K160" s="23">
        <f t="shared" si="37"/>
        <v>16.616999999999997</v>
      </c>
      <c r="L160" s="13">
        <f t="shared" si="38"/>
        <v>1132.6299999999999</v>
      </c>
      <c r="M160" s="13">
        <f t="shared" si="41"/>
        <v>98.538809999999984</v>
      </c>
      <c r="N160" s="13">
        <f t="shared" si="43"/>
        <v>1231.1688099999999</v>
      </c>
      <c r="O160" s="155"/>
      <c r="P160" s="14">
        <v>1231.17</v>
      </c>
    </row>
    <row r="161" spans="1:17" ht="16.2" thickBot="1" x14ac:dyDescent="0.35">
      <c r="A161" s="50">
        <v>137</v>
      </c>
      <c r="B161" s="22"/>
      <c r="C161" s="263" t="s">
        <v>168</v>
      </c>
      <c r="D161" s="204"/>
      <c r="E161" s="204"/>
      <c r="F161" s="205"/>
      <c r="G161" s="61">
        <v>226</v>
      </c>
      <c r="H161" s="14">
        <v>7857</v>
      </c>
      <c r="I161" s="14">
        <v>7621</v>
      </c>
      <c r="J161" s="13">
        <f t="shared" si="42"/>
        <v>236</v>
      </c>
      <c r="K161" s="23">
        <f t="shared" si="37"/>
        <v>20.531999999999996</v>
      </c>
      <c r="L161" s="13">
        <f t="shared" si="38"/>
        <v>1399.48</v>
      </c>
      <c r="M161" s="13">
        <f t="shared" si="41"/>
        <v>121.75475999999998</v>
      </c>
      <c r="N161" s="13">
        <f t="shared" si="43"/>
        <v>1521.2347600000001</v>
      </c>
      <c r="O161" s="155"/>
      <c r="P161" s="14">
        <f>SUM(N161-B161)</f>
        <v>1521.2347600000001</v>
      </c>
    </row>
    <row r="162" spans="1:17" ht="16.2" thickBot="1" x14ac:dyDescent="0.35">
      <c r="A162" s="50">
        <v>138</v>
      </c>
      <c r="B162" s="22"/>
      <c r="C162" s="263" t="s">
        <v>168</v>
      </c>
      <c r="D162" s="204"/>
      <c r="E162" s="204"/>
      <c r="F162" s="205"/>
      <c r="G162" s="61">
        <v>227</v>
      </c>
      <c r="H162" s="14">
        <v>9813</v>
      </c>
      <c r="I162" s="14">
        <v>9699</v>
      </c>
      <c r="J162" s="13">
        <f t="shared" si="42"/>
        <v>114</v>
      </c>
      <c r="K162" s="23">
        <f t="shared" si="37"/>
        <v>9.9179999999999993</v>
      </c>
      <c r="L162" s="13">
        <f t="shared" si="38"/>
        <v>676.02</v>
      </c>
      <c r="M162" s="13">
        <f t="shared" si="41"/>
        <v>58.813739999999996</v>
      </c>
      <c r="N162" s="13">
        <f t="shared" si="43"/>
        <v>734.83374000000003</v>
      </c>
      <c r="O162" s="155"/>
      <c r="P162" s="14">
        <f>SUM(N162+O162)</f>
        <v>734.83374000000003</v>
      </c>
    </row>
    <row r="163" spans="1:17" ht="16.5" customHeight="1" thickBot="1" x14ac:dyDescent="0.35">
      <c r="A163" s="50">
        <v>139</v>
      </c>
      <c r="B163" s="22"/>
      <c r="C163" s="203" t="s">
        <v>96</v>
      </c>
      <c r="D163" s="204"/>
      <c r="E163" s="204"/>
      <c r="F163" s="205"/>
      <c r="G163" s="61">
        <v>228</v>
      </c>
      <c r="H163" s="14">
        <v>659</v>
      </c>
      <c r="I163" s="14">
        <v>475</v>
      </c>
      <c r="J163" s="13">
        <f>SUM(H163-I163)</f>
        <v>184</v>
      </c>
      <c r="K163" s="23">
        <f t="shared" si="37"/>
        <v>16.007999999999999</v>
      </c>
      <c r="L163" s="13">
        <f t="shared" si="38"/>
        <v>1091.1199999999999</v>
      </c>
      <c r="M163" s="13">
        <f t="shared" si="41"/>
        <v>94.92743999999999</v>
      </c>
      <c r="N163" s="13">
        <f t="shared" si="43"/>
        <v>1186.0474399999998</v>
      </c>
      <c r="O163" s="155">
        <v>1895.09</v>
      </c>
      <c r="P163" s="154">
        <f>SUM(N163+O163)</f>
        <v>3081.1374399999995</v>
      </c>
    </row>
    <row r="164" spans="1:17" ht="16.5" customHeight="1" thickBot="1" x14ac:dyDescent="0.35">
      <c r="A164" s="50">
        <v>140</v>
      </c>
      <c r="B164" s="22"/>
      <c r="C164" s="263" t="s">
        <v>169</v>
      </c>
      <c r="D164" s="204"/>
      <c r="E164" s="204"/>
      <c r="F164" s="205"/>
      <c r="G164" s="61">
        <v>229</v>
      </c>
      <c r="H164" s="14">
        <v>2127</v>
      </c>
      <c r="I164" s="14">
        <v>1994</v>
      </c>
      <c r="J164" s="13">
        <f>H164-I164</f>
        <v>133</v>
      </c>
      <c r="K164" s="23">
        <f t="shared" si="37"/>
        <v>11.571</v>
      </c>
      <c r="L164" s="13">
        <f t="shared" si="38"/>
        <v>788.68999999999994</v>
      </c>
      <c r="M164" s="13">
        <f t="shared" si="41"/>
        <v>68.616029999999995</v>
      </c>
      <c r="N164" s="13">
        <f t="shared" si="43"/>
        <v>857.30602999999996</v>
      </c>
      <c r="O164" s="13">
        <v>0.64</v>
      </c>
      <c r="P164" s="31">
        <f>SUM(N164+O164)</f>
        <v>857.94602999999995</v>
      </c>
      <c r="Q164" s="11"/>
    </row>
    <row r="165" spans="1:17" ht="16.5" customHeight="1" thickBot="1" x14ac:dyDescent="0.35">
      <c r="A165" s="50">
        <v>141</v>
      </c>
      <c r="B165" s="22"/>
      <c r="C165" s="263" t="s">
        <v>175</v>
      </c>
      <c r="D165" s="204"/>
      <c r="E165" s="202"/>
      <c r="F165" s="205"/>
      <c r="G165" s="61">
        <v>246</v>
      </c>
      <c r="H165" s="14">
        <v>4709</v>
      </c>
      <c r="I165" s="14">
        <v>4498</v>
      </c>
      <c r="J165" s="13">
        <f>H165-I165</f>
        <v>211</v>
      </c>
      <c r="K165" s="23">
        <f t="shared" si="37"/>
        <v>18.356999999999999</v>
      </c>
      <c r="L165" s="13">
        <f t="shared" si="38"/>
        <v>1251.23</v>
      </c>
      <c r="M165" s="13">
        <f t="shared" si="41"/>
        <v>108.85700999999999</v>
      </c>
      <c r="N165" s="13">
        <f t="shared" si="43"/>
        <v>1360.08701</v>
      </c>
      <c r="O165" s="13">
        <v>1269.8399999999999</v>
      </c>
      <c r="P165" s="31">
        <f>SUM(N165+O165)</f>
        <v>2629.9270099999999</v>
      </c>
    </row>
    <row r="166" spans="1:17" ht="16.5" customHeight="1" thickBot="1" x14ac:dyDescent="0.35">
      <c r="A166" s="50">
        <v>142</v>
      </c>
      <c r="B166" s="22">
        <v>30.69</v>
      </c>
      <c r="C166" s="203" t="s">
        <v>80</v>
      </c>
      <c r="D166" s="204"/>
      <c r="E166" s="206"/>
      <c r="F166" s="205"/>
      <c r="G166" s="61">
        <v>313</v>
      </c>
      <c r="H166" s="14">
        <v>74</v>
      </c>
      <c r="I166" s="14">
        <v>73</v>
      </c>
      <c r="J166" s="13">
        <f>H166-I166</f>
        <v>1</v>
      </c>
      <c r="K166" s="23">
        <f t="shared" si="37"/>
        <v>8.6999999999999994E-2</v>
      </c>
      <c r="L166" s="13">
        <f t="shared" si="38"/>
        <v>5.93</v>
      </c>
      <c r="M166" s="13">
        <f t="shared" si="41"/>
        <v>0.51590999999999998</v>
      </c>
      <c r="N166" s="13">
        <f t="shared" si="43"/>
        <v>6.4459099999999996</v>
      </c>
      <c r="O166" s="13">
        <v>96.68</v>
      </c>
      <c r="P166" s="31">
        <v>103.13</v>
      </c>
    </row>
    <row r="167" spans="1:17" ht="16.5" customHeight="1" thickBot="1" x14ac:dyDescent="0.35">
      <c r="A167" s="305" t="s">
        <v>64</v>
      </c>
      <c r="B167" s="332"/>
      <c r="C167" s="332"/>
      <c r="D167" s="332"/>
      <c r="E167" s="332"/>
      <c r="F167" s="332"/>
      <c r="G167" s="332"/>
      <c r="H167" s="332"/>
      <c r="I167" s="333"/>
      <c r="J167" s="91">
        <f t="shared" ref="J167:P167" si="44">SUM(J142:J166)</f>
        <v>3116</v>
      </c>
      <c r="K167" s="71">
        <f t="shared" si="44"/>
        <v>271.09199999999998</v>
      </c>
      <c r="L167" s="72">
        <f t="shared" si="44"/>
        <v>18477.879999999994</v>
      </c>
      <c r="M167" s="72">
        <f t="shared" si="44"/>
        <v>1601.4855599999999</v>
      </c>
      <c r="N167" s="72">
        <f t="shared" si="44"/>
        <v>20079.365559999991</v>
      </c>
      <c r="O167" s="72">
        <f t="shared" si="44"/>
        <v>7601.2700000000013</v>
      </c>
      <c r="P167" s="75">
        <f t="shared" si="44"/>
        <v>23118.887079999997</v>
      </c>
    </row>
    <row r="168" spans="1:17" ht="21" customHeight="1" thickBot="1" x14ac:dyDescent="0.35">
      <c r="A168" s="303" t="s">
        <v>16</v>
      </c>
      <c r="B168" s="304"/>
      <c r="C168" s="304"/>
      <c r="D168" s="304"/>
      <c r="E168" s="304"/>
      <c r="F168" s="304"/>
      <c r="G168" s="304"/>
      <c r="H168" s="304"/>
      <c r="I168" s="304"/>
      <c r="J168" s="206"/>
      <c r="K168" s="206"/>
      <c r="L168" s="206"/>
      <c r="M168" s="206"/>
      <c r="N168" s="206"/>
      <c r="O168" s="206"/>
      <c r="P168" s="207"/>
    </row>
    <row r="169" spans="1:17" ht="16.2" thickBot="1" x14ac:dyDescent="0.35">
      <c r="A169" s="50">
        <v>142</v>
      </c>
      <c r="B169" s="22">
        <v>174.68</v>
      </c>
      <c r="C169" s="203" t="s">
        <v>100</v>
      </c>
      <c r="D169" s="204"/>
      <c r="E169" s="204"/>
      <c r="F169" s="205"/>
      <c r="G169" s="61">
        <v>230</v>
      </c>
      <c r="H169" s="14">
        <v>1426</v>
      </c>
      <c r="I169" s="14">
        <v>1352</v>
      </c>
      <c r="J169" s="13">
        <f t="shared" ref="J169:J193" si="45">H169-I169</f>
        <v>74</v>
      </c>
      <c r="K169" s="23">
        <f t="shared" ref="K169:K200" si="46">SUM(J169*8.7/100)</f>
        <v>6.4379999999999997</v>
      </c>
      <c r="L169" s="13">
        <f t="shared" ref="L169:M200" si="47">SUM(J169*5.93)</f>
        <v>438.82</v>
      </c>
      <c r="M169" s="13">
        <f t="shared" si="47"/>
        <v>38.177339999999994</v>
      </c>
      <c r="N169" s="13">
        <f t="shared" ref="N169:N200" si="48">L169+M169</f>
        <v>476.99734000000001</v>
      </c>
      <c r="O169" s="155"/>
      <c r="P169" s="14">
        <v>302.31</v>
      </c>
    </row>
    <row r="170" spans="1:17" ht="16.2" thickBot="1" x14ac:dyDescent="0.35">
      <c r="A170" s="50">
        <v>143</v>
      </c>
      <c r="B170" s="22"/>
      <c r="C170" s="203" t="s">
        <v>50</v>
      </c>
      <c r="D170" s="204"/>
      <c r="E170" s="204"/>
      <c r="F170" s="205"/>
      <c r="G170" s="61">
        <v>231</v>
      </c>
      <c r="H170" s="14">
        <v>118</v>
      </c>
      <c r="I170" s="14">
        <v>118</v>
      </c>
      <c r="J170" s="13">
        <f t="shared" si="45"/>
        <v>0</v>
      </c>
      <c r="K170" s="23">
        <f t="shared" si="46"/>
        <v>0</v>
      </c>
      <c r="L170" s="13">
        <f t="shared" si="47"/>
        <v>0</v>
      </c>
      <c r="M170" s="13">
        <f t="shared" si="47"/>
        <v>0</v>
      </c>
      <c r="N170" s="13">
        <f t="shared" si="48"/>
        <v>0</v>
      </c>
      <c r="O170" s="155">
        <v>77.349999999999994</v>
      </c>
      <c r="P170" s="14">
        <v>77.349999999999994</v>
      </c>
    </row>
    <row r="171" spans="1:17" ht="16.2" thickBot="1" x14ac:dyDescent="0.35">
      <c r="A171" s="50">
        <v>144</v>
      </c>
      <c r="B171" s="13">
        <v>188.22</v>
      </c>
      <c r="C171" s="203" t="s">
        <v>135</v>
      </c>
      <c r="D171" s="204"/>
      <c r="E171" s="204"/>
      <c r="F171" s="205"/>
      <c r="G171" s="61">
        <v>232</v>
      </c>
      <c r="H171" s="14">
        <v>8469</v>
      </c>
      <c r="I171" s="14">
        <v>8369</v>
      </c>
      <c r="J171" s="13">
        <f t="shared" si="45"/>
        <v>100</v>
      </c>
      <c r="K171" s="23">
        <f t="shared" si="46"/>
        <v>8.6999999999999993</v>
      </c>
      <c r="L171" s="13">
        <f t="shared" si="47"/>
        <v>593</v>
      </c>
      <c r="M171" s="13">
        <f t="shared" si="47"/>
        <v>51.590999999999994</v>
      </c>
      <c r="N171" s="13">
        <f t="shared" si="48"/>
        <v>644.59100000000001</v>
      </c>
      <c r="O171" s="155">
        <v>1088.07</v>
      </c>
      <c r="P171" s="14">
        <v>1732.66</v>
      </c>
    </row>
    <row r="172" spans="1:17" ht="16.5" customHeight="1" thickBot="1" x14ac:dyDescent="0.35">
      <c r="A172" s="50">
        <v>145</v>
      </c>
      <c r="B172" s="22"/>
      <c r="C172" s="203" t="s">
        <v>49</v>
      </c>
      <c r="D172" s="204"/>
      <c r="E172" s="204"/>
      <c r="F172" s="205"/>
      <c r="G172" s="61">
        <v>233</v>
      </c>
      <c r="H172" s="14">
        <v>621</v>
      </c>
      <c r="I172" s="14">
        <v>503</v>
      </c>
      <c r="J172" s="13">
        <f t="shared" si="45"/>
        <v>118</v>
      </c>
      <c r="K172" s="23">
        <f t="shared" si="46"/>
        <v>10.265999999999998</v>
      </c>
      <c r="L172" s="13">
        <f t="shared" si="47"/>
        <v>699.74</v>
      </c>
      <c r="M172" s="13">
        <f t="shared" si="47"/>
        <v>60.877379999999988</v>
      </c>
      <c r="N172" s="13">
        <f t="shared" si="48"/>
        <v>760.61738000000003</v>
      </c>
      <c r="O172" s="155">
        <v>1164.77</v>
      </c>
      <c r="P172" s="14">
        <f>SUM(N172+O172)</f>
        <v>1925.3873800000001</v>
      </c>
    </row>
    <row r="173" spans="1:17" ht="16.2" thickBot="1" x14ac:dyDescent="0.35">
      <c r="A173" s="50">
        <v>146</v>
      </c>
      <c r="B173" s="22"/>
      <c r="C173" s="272" t="s">
        <v>156</v>
      </c>
      <c r="D173" s="204"/>
      <c r="E173" s="204"/>
      <c r="F173" s="205"/>
      <c r="G173" s="61">
        <v>234</v>
      </c>
      <c r="H173" s="14">
        <v>67697</v>
      </c>
      <c r="I173" s="14">
        <v>64019</v>
      </c>
      <c r="J173" s="13">
        <f t="shared" si="45"/>
        <v>3678</v>
      </c>
      <c r="K173" s="23">
        <f t="shared" si="46"/>
        <v>319.98599999999999</v>
      </c>
      <c r="L173" s="13">
        <f t="shared" si="47"/>
        <v>21810.539999999997</v>
      </c>
      <c r="M173" s="13">
        <f t="shared" si="47"/>
        <v>1897.5169799999999</v>
      </c>
      <c r="N173" s="13">
        <f t="shared" si="48"/>
        <v>23708.056979999998</v>
      </c>
      <c r="O173" s="155"/>
      <c r="P173" s="14">
        <f>SUM(N173+O173)</f>
        <v>23708.056979999998</v>
      </c>
    </row>
    <row r="174" spans="1:17" ht="16.5" customHeight="1" thickBot="1" x14ac:dyDescent="0.35">
      <c r="A174" s="50">
        <v>147</v>
      </c>
      <c r="B174" s="22">
        <v>44.07</v>
      </c>
      <c r="C174" s="203" t="s">
        <v>68</v>
      </c>
      <c r="D174" s="204"/>
      <c r="E174" s="204"/>
      <c r="F174" s="205"/>
      <c r="G174" s="61">
        <v>235</v>
      </c>
      <c r="H174" s="14">
        <v>6774</v>
      </c>
      <c r="I174" s="14">
        <v>6774</v>
      </c>
      <c r="J174" s="13">
        <f t="shared" si="45"/>
        <v>0</v>
      </c>
      <c r="K174" s="23">
        <f t="shared" si="46"/>
        <v>0</v>
      </c>
      <c r="L174" s="13">
        <f t="shared" si="47"/>
        <v>0</v>
      </c>
      <c r="M174" s="13">
        <f t="shared" si="47"/>
        <v>0</v>
      </c>
      <c r="N174" s="13">
        <f t="shared" si="48"/>
        <v>0</v>
      </c>
      <c r="O174" s="155"/>
      <c r="P174" s="14">
        <f>SUM(N174:O174)</f>
        <v>0</v>
      </c>
    </row>
    <row r="175" spans="1:17" ht="16.5" customHeight="1" thickBot="1" x14ac:dyDescent="0.35">
      <c r="A175" s="50">
        <v>148</v>
      </c>
      <c r="B175" s="22"/>
      <c r="C175" s="203" t="s">
        <v>118</v>
      </c>
      <c r="D175" s="204"/>
      <c r="E175" s="204"/>
      <c r="F175" s="205"/>
      <c r="G175" s="61">
        <v>236</v>
      </c>
      <c r="H175" s="14">
        <v>7885</v>
      </c>
      <c r="I175" s="14">
        <v>7655</v>
      </c>
      <c r="J175" s="13">
        <f t="shared" si="45"/>
        <v>230</v>
      </c>
      <c r="K175" s="23">
        <f t="shared" si="46"/>
        <v>20.009999999999998</v>
      </c>
      <c r="L175" s="13">
        <f t="shared" si="47"/>
        <v>1363.8999999999999</v>
      </c>
      <c r="M175" s="13">
        <f t="shared" si="47"/>
        <v>118.65929999999999</v>
      </c>
      <c r="N175" s="13">
        <f t="shared" si="48"/>
        <v>1482.5592999999999</v>
      </c>
      <c r="O175" s="155">
        <v>1215.7</v>
      </c>
      <c r="P175" s="14">
        <v>2698.26</v>
      </c>
    </row>
    <row r="176" spans="1:17" ht="16.2" thickBot="1" x14ac:dyDescent="0.35">
      <c r="A176" s="50">
        <v>149</v>
      </c>
      <c r="B176" s="22"/>
      <c r="C176" s="203" t="s">
        <v>138</v>
      </c>
      <c r="D176" s="204"/>
      <c r="E176" s="204"/>
      <c r="F176" s="205"/>
      <c r="G176" s="61">
        <v>238</v>
      </c>
      <c r="H176" s="14">
        <v>9958</v>
      </c>
      <c r="I176" s="14">
        <v>9654</v>
      </c>
      <c r="J176" s="13">
        <f t="shared" si="45"/>
        <v>304</v>
      </c>
      <c r="K176" s="23">
        <f t="shared" si="46"/>
        <v>26.447999999999997</v>
      </c>
      <c r="L176" s="13">
        <f t="shared" si="47"/>
        <v>1802.7199999999998</v>
      </c>
      <c r="M176" s="13">
        <f t="shared" si="47"/>
        <v>156.83663999999996</v>
      </c>
      <c r="N176" s="13">
        <f t="shared" si="48"/>
        <v>1959.5566399999998</v>
      </c>
      <c r="O176" s="155">
        <v>1327.85</v>
      </c>
      <c r="P176" s="14">
        <f>SUM(N176+O176)</f>
        <v>3287.4066399999997</v>
      </c>
    </row>
    <row r="177" spans="1:16" ht="16.5" customHeight="1" thickBot="1" x14ac:dyDescent="0.35">
      <c r="A177" s="50">
        <v>150</v>
      </c>
      <c r="B177" s="22"/>
      <c r="C177" s="272" t="s">
        <v>180</v>
      </c>
      <c r="D177" s="204"/>
      <c r="E177" s="204"/>
      <c r="F177" s="205"/>
      <c r="G177" s="61">
        <v>240</v>
      </c>
      <c r="H177" s="14">
        <v>5988</v>
      </c>
      <c r="I177" s="14">
        <v>5798</v>
      </c>
      <c r="J177" s="13">
        <f t="shared" si="45"/>
        <v>190</v>
      </c>
      <c r="K177" s="23">
        <f t="shared" si="46"/>
        <v>16.529999999999998</v>
      </c>
      <c r="L177" s="13">
        <f t="shared" si="47"/>
        <v>1126.7</v>
      </c>
      <c r="M177" s="13">
        <f t="shared" si="47"/>
        <v>98.022899999999979</v>
      </c>
      <c r="N177" s="13">
        <f t="shared" si="48"/>
        <v>1224.7229</v>
      </c>
      <c r="O177" s="155">
        <v>1249.22</v>
      </c>
      <c r="P177" s="14">
        <f>SUM(N177+O177)</f>
        <v>2473.9429</v>
      </c>
    </row>
    <row r="178" spans="1:16" ht="16.5" customHeight="1" thickBot="1" x14ac:dyDescent="0.35">
      <c r="A178" s="50">
        <v>151</v>
      </c>
      <c r="B178" s="22">
        <v>2373.38</v>
      </c>
      <c r="C178" s="203" t="s">
        <v>115</v>
      </c>
      <c r="D178" s="204"/>
      <c r="E178" s="204"/>
      <c r="F178" s="205"/>
      <c r="G178" s="61">
        <v>243</v>
      </c>
      <c r="H178" s="14">
        <v>10290</v>
      </c>
      <c r="I178" s="14">
        <v>10262</v>
      </c>
      <c r="J178" s="13">
        <f t="shared" si="45"/>
        <v>28</v>
      </c>
      <c r="K178" s="23">
        <f t="shared" si="46"/>
        <v>2.4359999999999995</v>
      </c>
      <c r="L178" s="13">
        <f t="shared" si="47"/>
        <v>166.04</v>
      </c>
      <c r="M178" s="13">
        <f t="shared" si="47"/>
        <v>14.445479999999996</v>
      </c>
      <c r="N178" s="13">
        <f t="shared" si="48"/>
        <v>180.48548</v>
      </c>
      <c r="O178" s="155"/>
      <c r="P178" s="14">
        <v>0</v>
      </c>
    </row>
    <row r="179" spans="1:16" ht="16.5" customHeight="1" thickBot="1" x14ac:dyDescent="0.35">
      <c r="A179" s="50">
        <v>152</v>
      </c>
      <c r="B179" s="22"/>
      <c r="C179" s="203" t="s">
        <v>72</v>
      </c>
      <c r="D179" s="204"/>
      <c r="E179" s="204"/>
      <c r="F179" s="205"/>
      <c r="G179" s="61">
        <v>244</v>
      </c>
      <c r="H179" s="14">
        <v>98</v>
      </c>
      <c r="I179" s="14">
        <v>98</v>
      </c>
      <c r="J179" s="13">
        <f t="shared" si="45"/>
        <v>0</v>
      </c>
      <c r="K179" s="23">
        <f t="shared" si="46"/>
        <v>0</v>
      </c>
      <c r="L179" s="13">
        <f t="shared" si="47"/>
        <v>0</v>
      </c>
      <c r="M179" s="13">
        <f t="shared" si="47"/>
        <v>0</v>
      </c>
      <c r="N179" s="13">
        <f t="shared" si="48"/>
        <v>0</v>
      </c>
      <c r="O179" s="155">
        <v>70.91</v>
      </c>
      <c r="P179" s="14">
        <f>SUM(N179+O179)</f>
        <v>70.91</v>
      </c>
    </row>
    <row r="180" spans="1:16" ht="16.5" customHeight="1" thickBot="1" x14ac:dyDescent="0.35">
      <c r="A180" s="50">
        <v>153</v>
      </c>
      <c r="B180" s="22"/>
      <c r="C180" s="203" t="s">
        <v>81</v>
      </c>
      <c r="D180" s="204"/>
      <c r="E180" s="204"/>
      <c r="F180" s="205"/>
      <c r="G180" s="61">
        <v>245</v>
      </c>
      <c r="H180" s="14">
        <v>245</v>
      </c>
      <c r="I180" s="14">
        <v>238</v>
      </c>
      <c r="J180" s="13">
        <f t="shared" si="45"/>
        <v>7</v>
      </c>
      <c r="K180" s="23">
        <f t="shared" si="46"/>
        <v>0.60899999999999987</v>
      </c>
      <c r="L180" s="13">
        <f t="shared" si="47"/>
        <v>41.51</v>
      </c>
      <c r="M180" s="13">
        <f t="shared" si="47"/>
        <v>3.6113699999999991</v>
      </c>
      <c r="N180" s="13">
        <f t="shared" si="48"/>
        <v>45.121369999999999</v>
      </c>
      <c r="O180" s="155">
        <v>232.05</v>
      </c>
      <c r="P180" s="14">
        <f>SUM(N180+O180)</f>
        <v>277.17137000000002</v>
      </c>
    </row>
    <row r="181" spans="1:16" ht="16.5" customHeight="1" thickBot="1" x14ac:dyDescent="0.35">
      <c r="A181" s="50">
        <v>154</v>
      </c>
      <c r="B181" s="22"/>
      <c r="C181" s="203" t="s">
        <v>102</v>
      </c>
      <c r="D181" s="204"/>
      <c r="E181" s="204"/>
      <c r="F181" s="205"/>
      <c r="G181" s="61">
        <v>248</v>
      </c>
      <c r="H181" s="14">
        <v>1919</v>
      </c>
      <c r="I181" s="14">
        <v>1823</v>
      </c>
      <c r="J181" s="13">
        <f t="shared" si="45"/>
        <v>96</v>
      </c>
      <c r="K181" s="23">
        <f t="shared" si="46"/>
        <v>8.3519999999999985</v>
      </c>
      <c r="L181" s="13">
        <f t="shared" si="47"/>
        <v>569.28</v>
      </c>
      <c r="M181" s="13">
        <f t="shared" si="47"/>
        <v>49.527359999999987</v>
      </c>
      <c r="N181" s="13">
        <f t="shared" si="48"/>
        <v>618.80736000000002</v>
      </c>
      <c r="O181" s="155">
        <v>1302.07</v>
      </c>
      <c r="P181" s="14">
        <f>SUM(N181+O181)</f>
        <v>1920.87736</v>
      </c>
    </row>
    <row r="182" spans="1:16" ht="16.2" thickBot="1" x14ac:dyDescent="0.35">
      <c r="A182" s="50">
        <v>155</v>
      </c>
      <c r="B182" s="22"/>
      <c r="C182" s="203" t="s">
        <v>50</v>
      </c>
      <c r="D182" s="204"/>
      <c r="E182" s="204"/>
      <c r="F182" s="205"/>
      <c r="G182" s="61">
        <v>249</v>
      </c>
      <c r="H182" s="14">
        <v>3024</v>
      </c>
      <c r="I182" s="14">
        <v>3024</v>
      </c>
      <c r="J182" s="13">
        <f t="shared" si="45"/>
        <v>0</v>
      </c>
      <c r="K182" s="23">
        <f t="shared" si="46"/>
        <v>0</v>
      </c>
      <c r="L182" s="13">
        <f t="shared" si="47"/>
        <v>0</v>
      </c>
      <c r="M182" s="13">
        <f t="shared" si="47"/>
        <v>0</v>
      </c>
      <c r="N182" s="13">
        <f t="shared" si="48"/>
        <v>0</v>
      </c>
      <c r="O182" s="155">
        <v>599.47</v>
      </c>
      <c r="P182" s="14">
        <v>599.47</v>
      </c>
    </row>
    <row r="183" spans="1:16" ht="16.2" thickBot="1" x14ac:dyDescent="0.35">
      <c r="A183" s="50">
        <v>156</v>
      </c>
      <c r="B183" s="22"/>
      <c r="C183" s="272" t="s">
        <v>168</v>
      </c>
      <c r="D183" s="204"/>
      <c r="E183" s="204"/>
      <c r="F183" s="205"/>
      <c r="G183" s="61">
        <v>250</v>
      </c>
      <c r="H183" s="14">
        <v>17144</v>
      </c>
      <c r="I183" s="14">
        <v>16765</v>
      </c>
      <c r="J183" s="13">
        <f t="shared" si="45"/>
        <v>379</v>
      </c>
      <c r="K183" s="23">
        <f t="shared" si="46"/>
        <v>32.972999999999999</v>
      </c>
      <c r="L183" s="13">
        <f t="shared" si="47"/>
        <v>2247.4699999999998</v>
      </c>
      <c r="M183" s="13">
        <f t="shared" si="47"/>
        <v>195.52988999999999</v>
      </c>
      <c r="N183" s="13">
        <f t="shared" si="48"/>
        <v>2442.9998899999996</v>
      </c>
      <c r="O183" s="155">
        <v>1095.8</v>
      </c>
      <c r="P183" s="14">
        <f>SUM(N183+O183)</f>
        <v>3538.7998899999993</v>
      </c>
    </row>
    <row r="184" spans="1:16" ht="16.5" customHeight="1" thickBot="1" x14ac:dyDescent="0.35">
      <c r="A184" s="50">
        <v>157</v>
      </c>
      <c r="B184" s="22">
        <v>109.85</v>
      </c>
      <c r="C184" s="203" t="s">
        <v>118</v>
      </c>
      <c r="D184" s="204"/>
      <c r="E184" s="204"/>
      <c r="F184" s="205"/>
      <c r="G184" s="61">
        <v>252</v>
      </c>
      <c r="H184" s="14">
        <v>4563</v>
      </c>
      <c r="I184" s="14">
        <v>4419</v>
      </c>
      <c r="J184" s="13">
        <f t="shared" si="45"/>
        <v>144</v>
      </c>
      <c r="K184" s="23">
        <f t="shared" si="46"/>
        <v>12.527999999999999</v>
      </c>
      <c r="L184" s="40">
        <f t="shared" si="47"/>
        <v>853.92</v>
      </c>
      <c r="M184" s="13">
        <f t="shared" si="47"/>
        <v>74.291039999999995</v>
      </c>
      <c r="N184" s="13">
        <f t="shared" si="48"/>
        <v>928.21103999999991</v>
      </c>
      <c r="O184" s="155">
        <v>2024.66</v>
      </c>
      <c r="P184" s="14">
        <v>2952.87</v>
      </c>
    </row>
    <row r="185" spans="1:16" ht="16.5" customHeight="1" thickBot="1" x14ac:dyDescent="0.35">
      <c r="A185" s="50">
        <v>158</v>
      </c>
      <c r="B185" s="22"/>
      <c r="C185" s="203" t="s">
        <v>89</v>
      </c>
      <c r="D185" s="204"/>
      <c r="E185" s="204"/>
      <c r="F185" s="205"/>
      <c r="G185" s="61" t="s">
        <v>44</v>
      </c>
      <c r="H185" s="14">
        <v>1319</v>
      </c>
      <c r="I185" s="14">
        <v>1267</v>
      </c>
      <c r="J185" s="13">
        <f t="shared" si="45"/>
        <v>52</v>
      </c>
      <c r="K185" s="23">
        <f t="shared" si="46"/>
        <v>4.524</v>
      </c>
      <c r="L185" s="40">
        <f t="shared" si="47"/>
        <v>308.36</v>
      </c>
      <c r="M185" s="13">
        <f t="shared" si="47"/>
        <v>26.82732</v>
      </c>
      <c r="N185" s="13">
        <f t="shared" si="48"/>
        <v>335.18732</v>
      </c>
      <c r="O185" s="155">
        <v>1753.28</v>
      </c>
      <c r="P185" s="14">
        <f>SUM(N185+O185)</f>
        <v>2088.4673199999997</v>
      </c>
    </row>
    <row r="186" spans="1:16" ht="16.2" thickBot="1" x14ac:dyDescent="0.35">
      <c r="A186" s="50">
        <v>159</v>
      </c>
      <c r="B186" s="13">
        <v>647.80999999999995</v>
      </c>
      <c r="C186" s="203" t="s">
        <v>126</v>
      </c>
      <c r="D186" s="204"/>
      <c r="E186" s="204"/>
      <c r="F186" s="205"/>
      <c r="G186" s="61">
        <v>254</v>
      </c>
      <c r="H186" s="14">
        <v>11289</v>
      </c>
      <c r="I186" s="14">
        <v>11104</v>
      </c>
      <c r="J186" s="13">
        <f t="shared" si="45"/>
        <v>185</v>
      </c>
      <c r="K186" s="23">
        <f t="shared" si="46"/>
        <v>16.094999999999999</v>
      </c>
      <c r="L186" s="40">
        <f t="shared" si="47"/>
        <v>1097.05</v>
      </c>
      <c r="M186" s="13">
        <f t="shared" si="47"/>
        <v>95.443349999999995</v>
      </c>
      <c r="N186" s="13">
        <f t="shared" si="48"/>
        <v>1192.49335</v>
      </c>
      <c r="O186" s="155"/>
      <c r="P186" s="14">
        <v>544.67999999999995</v>
      </c>
    </row>
    <row r="187" spans="1:16" ht="16.2" thickBot="1" x14ac:dyDescent="0.35">
      <c r="A187" s="50">
        <v>160</v>
      </c>
      <c r="B187" s="22">
        <v>32.229999999999997</v>
      </c>
      <c r="C187" s="272" t="s">
        <v>181</v>
      </c>
      <c r="D187" s="204"/>
      <c r="E187" s="204"/>
      <c r="F187" s="205"/>
      <c r="G187" s="61">
        <v>255</v>
      </c>
      <c r="H187" s="14">
        <v>23256</v>
      </c>
      <c r="I187" s="14">
        <v>22920</v>
      </c>
      <c r="J187" s="13">
        <f t="shared" si="45"/>
        <v>336</v>
      </c>
      <c r="K187" s="57">
        <f t="shared" si="46"/>
        <v>29.231999999999999</v>
      </c>
      <c r="L187" s="13">
        <f t="shared" si="47"/>
        <v>1992.48</v>
      </c>
      <c r="M187" s="13">
        <f t="shared" si="47"/>
        <v>173.34575999999998</v>
      </c>
      <c r="N187" s="13">
        <f t="shared" si="48"/>
        <v>2165.8257600000002</v>
      </c>
      <c r="O187" s="155"/>
      <c r="P187" s="14">
        <v>2133.6</v>
      </c>
    </row>
    <row r="188" spans="1:16" ht="16.2" thickBot="1" x14ac:dyDescent="0.35">
      <c r="A188" s="50">
        <v>161</v>
      </c>
      <c r="B188" s="22"/>
      <c r="C188" s="203" t="s">
        <v>129</v>
      </c>
      <c r="D188" s="204"/>
      <c r="E188" s="204"/>
      <c r="F188" s="205"/>
      <c r="G188" s="61">
        <v>257</v>
      </c>
      <c r="H188" s="14">
        <v>9515</v>
      </c>
      <c r="I188" s="14">
        <v>9239</v>
      </c>
      <c r="J188" s="13">
        <f t="shared" si="45"/>
        <v>276</v>
      </c>
      <c r="K188" s="57">
        <f t="shared" si="46"/>
        <v>24.011999999999997</v>
      </c>
      <c r="L188" s="13">
        <f t="shared" si="47"/>
        <v>1636.6799999999998</v>
      </c>
      <c r="M188" s="13">
        <f t="shared" si="47"/>
        <v>142.39115999999999</v>
      </c>
      <c r="N188" s="13">
        <f t="shared" si="48"/>
        <v>1779.0711599999997</v>
      </c>
      <c r="O188" s="155">
        <v>1456.13</v>
      </c>
      <c r="P188" s="14">
        <v>3235.2</v>
      </c>
    </row>
    <row r="189" spans="1:16" ht="16.2" thickBot="1" x14ac:dyDescent="0.35">
      <c r="A189" s="50">
        <v>162</v>
      </c>
      <c r="B189" s="22">
        <v>442.19</v>
      </c>
      <c r="C189" s="272" t="s">
        <v>156</v>
      </c>
      <c r="D189" s="204"/>
      <c r="E189" s="204"/>
      <c r="F189" s="205"/>
      <c r="G189" s="61">
        <v>259</v>
      </c>
      <c r="H189" s="14">
        <v>8813</v>
      </c>
      <c r="I189" s="14">
        <v>8587</v>
      </c>
      <c r="J189" s="13">
        <f t="shared" si="45"/>
        <v>226</v>
      </c>
      <c r="K189" s="23">
        <f t="shared" si="46"/>
        <v>19.661999999999999</v>
      </c>
      <c r="L189" s="13">
        <f t="shared" si="47"/>
        <v>1340.1799999999998</v>
      </c>
      <c r="M189" s="13">
        <f t="shared" si="47"/>
        <v>116.59566</v>
      </c>
      <c r="N189" s="13">
        <f t="shared" si="48"/>
        <v>1456.7756599999998</v>
      </c>
      <c r="O189" s="155"/>
      <c r="P189" s="14">
        <f>SUM(N189-B189)</f>
        <v>1014.5856599999997</v>
      </c>
    </row>
    <row r="190" spans="1:16" ht="16.2" thickBot="1" x14ac:dyDescent="0.35">
      <c r="A190" s="50">
        <v>163</v>
      </c>
      <c r="B190" s="22"/>
      <c r="C190" s="272" t="s">
        <v>156</v>
      </c>
      <c r="D190" s="204"/>
      <c r="E190" s="204"/>
      <c r="F190" s="205"/>
      <c r="G190" s="61">
        <v>260</v>
      </c>
      <c r="H190" s="14">
        <v>63623</v>
      </c>
      <c r="I190" s="14">
        <v>62024</v>
      </c>
      <c r="J190" s="13">
        <f t="shared" si="45"/>
        <v>1599</v>
      </c>
      <c r="K190" s="23">
        <f t="shared" si="46"/>
        <v>139.113</v>
      </c>
      <c r="L190" s="13">
        <f t="shared" si="47"/>
        <v>9482.07</v>
      </c>
      <c r="M190" s="13">
        <f t="shared" si="47"/>
        <v>824.94008999999994</v>
      </c>
      <c r="N190" s="13">
        <f t="shared" si="48"/>
        <v>10307.01009</v>
      </c>
      <c r="O190" s="155"/>
      <c r="P190" s="14">
        <f>SUM(N190+O190)</f>
        <v>10307.01009</v>
      </c>
    </row>
    <row r="191" spans="1:16" ht="16.5" customHeight="1" thickBot="1" x14ac:dyDescent="0.35">
      <c r="A191" s="50">
        <v>164</v>
      </c>
      <c r="B191" s="22">
        <v>247.31</v>
      </c>
      <c r="C191" s="203" t="s">
        <v>56</v>
      </c>
      <c r="D191" s="204"/>
      <c r="E191" s="204"/>
      <c r="F191" s="205"/>
      <c r="G191" s="61">
        <v>262</v>
      </c>
      <c r="H191" s="14">
        <v>80</v>
      </c>
      <c r="I191" s="14">
        <v>80</v>
      </c>
      <c r="J191" s="13">
        <f t="shared" si="45"/>
        <v>0</v>
      </c>
      <c r="K191" s="23">
        <f t="shared" si="46"/>
        <v>0</v>
      </c>
      <c r="L191" s="13">
        <f t="shared" si="47"/>
        <v>0</v>
      </c>
      <c r="M191" s="13">
        <f t="shared" si="47"/>
        <v>0</v>
      </c>
      <c r="N191" s="13">
        <f t="shared" si="48"/>
        <v>0</v>
      </c>
      <c r="O191" s="155"/>
      <c r="P191" s="14">
        <v>0</v>
      </c>
    </row>
    <row r="192" spans="1:16" ht="16.2" thickBot="1" x14ac:dyDescent="0.35">
      <c r="A192" s="50">
        <v>165</v>
      </c>
      <c r="B192" s="22"/>
      <c r="C192" s="203" t="s">
        <v>138</v>
      </c>
      <c r="D192" s="204"/>
      <c r="E192" s="204"/>
      <c r="F192" s="205"/>
      <c r="G192" s="61">
        <v>263</v>
      </c>
      <c r="H192" s="14">
        <v>11991</v>
      </c>
      <c r="I192" s="14">
        <v>11769</v>
      </c>
      <c r="J192" s="13">
        <f t="shared" si="45"/>
        <v>222</v>
      </c>
      <c r="K192" s="23">
        <f t="shared" si="46"/>
        <v>19.314</v>
      </c>
      <c r="L192" s="13">
        <f t="shared" si="47"/>
        <v>1316.46</v>
      </c>
      <c r="M192" s="13">
        <f t="shared" si="47"/>
        <v>114.53201999999999</v>
      </c>
      <c r="N192" s="13">
        <f t="shared" si="48"/>
        <v>1430.9920200000001</v>
      </c>
      <c r="O192" s="155">
        <v>921.77</v>
      </c>
      <c r="P192" s="14">
        <f>SUM(N192+O192)</f>
        <v>2352.7620200000001</v>
      </c>
    </row>
    <row r="193" spans="1:17" ht="16.2" thickBot="1" x14ac:dyDescent="0.35">
      <c r="A193" s="50">
        <v>166</v>
      </c>
      <c r="B193" s="22"/>
      <c r="C193" s="203" t="s">
        <v>141</v>
      </c>
      <c r="D193" s="204"/>
      <c r="E193" s="204"/>
      <c r="F193" s="205"/>
      <c r="G193" s="61">
        <v>264</v>
      </c>
      <c r="H193" s="14">
        <v>20307</v>
      </c>
      <c r="I193" s="14">
        <v>20003</v>
      </c>
      <c r="J193" s="13">
        <f t="shared" si="45"/>
        <v>304</v>
      </c>
      <c r="K193" s="23">
        <f t="shared" si="46"/>
        <v>26.447999999999997</v>
      </c>
      <c r="L193" s="13">
        <f t="shared" si="47"/>
        <v>1802.7199999999998</v>
      </c>
      <c r="M193" s="13">
        <f t="shared" si="47"/>
        <v>156.83663999999996</v>
      </c>
      <c r="N193" s="13">
        <f t="shared" si="48"/>
        <v>1959.5566399999998</v>
      </c>
      <c r="O193" s="155">
        <v>2256.0700000000002</v>
      </c>
      <c r="P193" s="14">
        <v>4215.63</v>
      </c>
    </row>
    <row r="194" spans="1:17" ht="16.2" thickBot="1" x14ac:dyDescent="0.35">
      <c r="A194" s="50">
        <v>167</v>
      </c>
      <c r="B194" s="22">
        <v>647.80999999999995</v>
      </c>
      <c r="C194" s="272" t="s">
        <v>174</v>
      </c>
      <c r="D194" s="204"/>
      <c r="E194" s="204"/>
      <c r="F194" s="205"/>
      <c r="G194" s="61">
        <v>268</v>
      </c>
      <c r="H194" s="14">
        <v>10219</v>
      </c>
      <c r="I194" s="14">
        <v>9958</v>
      </c>
      <c r="J194" s="13">
        <f>SUM(H194-I194)</f>
        <v>261</v>
      </c>
      <c r="K194" s="23">
        <f t="shared" si="46"/>
        <v>22.706999999999997</v>
      </c>
      <c r="L194" s="13">
        <f t="shared" si="47"/>
        <v>1547.73</v>
      </c>
      <c r="M194" s="13">
        <f t="shared" si="47"/>
        <v>134.65250999999998</v>
      </c>
      <c r="N194" s="13">
        <f t="shared" si="48"/>
        <v>1682.3825099999999</v>
      </c>
      <c r="O194" s="155"/>
      <c r="P194" s="14">
        <f>SUM(N194-B194)</f>
        <v>1034.57251</v>
      </c>
    </row>
    <row r="195" spans="1:17" ht="16.2" thickBot="1" x14ac:dyDescent="0.35">
      <c r="A195" s="50">
        <v>168</v>
      </c>
      <c r="B195" s="22">
        <v>70.91</v>
      </c>
      <c r="C195" s="272" t="s">
        <v>156</v>
      </c>
      <c r="D195" s="204"/>
      <c r="E195" s="204"/>
      <c r="F195" s="205"/>
      <c r="G195" s="61">
        <v>269</v>
      </c>
      <c r="H195" s="14">
        <v>19968</v>
      </c>
      <c r="I195" s="14">
        <v>19821</v>
      </c>
      <c r="J195" s="13">
        <f t="shared" ref="J195:J200" si="49">H195-I195</f>
        <v>147</v>
      </c>
      <c r="K195" s="23">
        <f t="shared" si="46"/>
        <v>12.788999999999998</v>
      </c>
      <c r="L195" s="13">
        <f t="shared" si="47"/>
        <v>871.70999999999992</v>
      </c>
      <c r="M195" s="13">
        <f t="shared" si="47"/>
        <v>75.838769999999982</v>
      </c>
      <c r="N195" s="13">
        <f t="shared" si="48"/>
        <v>947.54876999999988</v>
      </c>
      <c r="O195" s="155"/>
      <c r="P195" s="14">
        <f>SUM(N195+O195-B195)</f>
        <v>876.63876999999991</v>
      </c>
    </row>
    <row r="196" spans="1:17" ht="16.2" thickBot="1" x14ac:dyDescent="0.35">
      <c r="A196" s="50">
        <v>169</v>
      </c>
      <c r="B196" s="22"/>
      <c r="C196" s="203" t="s">
        <v>126</v>
      </c>
      <c r="D196" s="204"/>
      <c r="E196" s="204"/>
      <c r="F196" s="205"/>
      <c r="G196" s="61">
        <v>270</v>
      </c>
      <c r="H196" s="14">
        <v>1087</v>
      </c>
      <c r="I196" s="14">
        <v>1061</v>
      </c>
      <c r="J196" s="13">
        <f t="shared" si="49"/>
        <v>26</v>
      </c>
      <c r="K196" s="23">
        <f t="shared" si="46"/>
        <v>2.262</v>
      </c>
      <c r="L196" s="13">
        <f t="shared" si="47"/>
        <v>154.18</v>
      </c>
      <c r="M196" s="13">
        <f t="shared" si="47"/>
        <v>13.41366</v>
      </c>
      <c r="N196" s="13">
        <f t="shared" si="48"/>
        <v>167.59366</v>
      </c>
      <c r="O196" s="155">
        <v>335.19</v>
      </c>
      <c r="P196" s="14">
        <f>SUM(N196+O196)</f>
        <v>502.78366</v>
      </c>
      <c r="Q196" s="11"/>
    </row>
    <row r="197" spans="1:17" ht="16.5" customHeight="1" thickBot="1" x14ac:dyDescent="0.35">
      <c r="A197" s="50">
        <v>170</v>
      </c>
      <c r="B197" s="22"/>
      <c r="C197" s="272" t="s">
        <v>171</v>
      </c>
      <c r="D197" s="204"/>
      <c r="E197" s="204"/>
      <c r="F197" s="205"/>
      <c r="G197" s="61">
        <v>271</v>
      </c>
      <c r="H197" s="14">
        <v>2941</v>
      </c>
      <c r="I197" s="14">
        <v>2861</v>
      </c>
      <c r="J197" s="13">
        <f t="shared" si="49"/>
        <v>80</v>
      </c>
      <c r="K197" s="23">
        <f t="shared" si="46"/>
        <v>6.96</v>
      </c>
      <c r="L197" s="13">
        <f t="shared" si="47"/>
        <v>474.4</v>
      </c>
      <c r="M197" s="13">
        <f t="shared" si="47"/>
        <v>41.272799999999997</v>
      </c>
      <c r="N197" s="13">
        <f t="shared" si="48"/>
        <v>515.67279999999994</v>
      </c>
      <c r="O197" s="155"/>
      <c r="P197" s="14">
        <f>SUM(N197+O197)</f>
        <v>515.67279999999994</v>
      </c>
    </row>
    <row r="198" spans="1:17" ht="16.2" thickBot="1" x14ac:dyDescent="0.35">
      <c r="A198" s="52">
        <v>171</v>
      </c>
      <c r="B198" s="51"/>
      <c r="C198" s="272" t="s">
        <v>182</v>
      </c>
      <c r="D198" s="204"/>
      <c r="E198" s="212"/>
      <c r="F198" s="205"/>
      <c r="G198" s="61">
        <v>273</v>
      </c>
      <c r="H198" s="14">
        <v>6792</v>
      </c>
      <c r="I198" s="14">
        <v>6730</v>
      </c>
      <c r="J198" s="15">
        <f t="shared" si="49"/>
        <v>62</v>
      </c>
      <c r="K198" s="23">
        <f t="shared" si="46"/>
        <v>5.3940000000000001</v>
      </c>
      <c r="L198" s="13">
        <f t="shared" si="47"/>
        <v>367.65999999999997</v>
      </c>
      <c r="M198" s="15">
        <f t="shared" si="47"/>
        <v>31.986419999999999</v>
      </c>
      <c r="N198" s="13">
        <f t="shared" si="48"/>
        <v>399.64641999999998</v>
      </c>
      <c r="O198" s="155">
        <v>1333.66</v>
      </c>
      <c r="P198" s="14">
        <f>SUM(N198+O198)</f>
        <v>1733.3064200000001</v>
      </c>
    </row>
    <row r="199" spans="1:17" ht="16.5" customHeight="1" thickBot="1" x14ac:dyDescent="0.35">
      <c r="A199" s="109">
        <v>172</v>
      </c>
      <c r="B199" s="63">
        <v>3327.38</v>
      </c>
      <c r="C199" s="204" t="s">
        <v>74</v>
      </c>
      <c r="D199" s="204"/>
      <c r="E199" s="208"/>
      <c r="F199" s="213"/>
      <c r="G199" s="64">
        <v>287</v>
      </c>
      <c r="H199" s="62">
        <v>3988</v>
      </c>
      <c r="I199" s="62">
        <v>3980</v>
      </c>
      <c r="J199" s="31">
        <f t="shared" si="49"/>
        <v>8</v>
      </c>
      <c r="K199" s="67">
        <f t="shared" si="46"/>
        <v>0.69599999999999995</v>
      </c>
      <c r="L199" s="13">
        <f t="shared" si="47"/>
        <v>47.44</v>
      </c>
      <c r="M199" s="31">
        <f t="shared" si="47"/>
        <v>4.1272799999999998</v>
      </c>
      <c r="N199" s="43">
        <f t="shared" si="48"/>
        <v>51.567279999999997</v>
      </c>
      <c r="O199" s="16"/>
      <c r="P199" s="154">
        <v>0</v>
      </c>
    </row>
    <row r="200" spans="1:17" ht="16.5" customHeight="1" thickBot="1" x14ac:dyDescent="0.35">
      <c r="A200" s="52">
        <v>173</v>
      </c>
      <c r="B200" s="127"/>
      <c r="C200" s="212" t="s">
        <v>90</v>
      </c>
      <c r="D200" s="212"/>
      <c r="E200" s="277"/>
      <c r="F200" s="213"/>
      <c r="G200" s="64" t="s">
        <v>17</v>
      </c>
      <c r="H200" s="154">
        <v>3055</v>
      </c>
      <c r="I200" s="154">
        <v>2980</v>
      </c>
      <c r="J200" s="15">
        <f t="shared" si="49"/>
        <v>75</v>
      </c>
      <c r="K200" s="23">
        <f t="shared" si="46"/>
        <v>6.5250000000000004</v>
      </c>
      <c r="L200" s="13">
        <f t="shared" si="47"/>
        <v>444.75</v>
      </c>
      <c r="M200" s="15">
        <f t="shared" si="47"/>
        <v>38.693249999999999</v>
      </c>
      <c r="N200" s="31">
        <f t="shared" si="48"/>
        <v>483.44324999999998</v>
      </c>
      <c r="O200" s="63">
        <v>1964.07</v>
      </c>
      <c r="P200" s="125">
        <f>SUM(N200+O200)</f>
        <v>2447.51325</v>
      </c>
    </row>
    <row r="201" spans="1:17" ht="16.5" customHeight="1" thickBot="1" x14ac:dyDescent="0.35">
      <c r="A201" s="273" t="s">
        <v>65</v>
      </c>
      <c r="B201" s="306" t="s">
        <v>185</v>
      </c>
      <c r="C201" s="306"/>
      <c r="D201" s="306"/>
      <c r="E201" s="306"/>
      <c r="F201" s="306"/>
      <c r="G201" s="306"/>
      <c r="H201" s="307"/>
      <c r="I201" s="276"/>
      <c r="J201" s="126">
        <f t="shared" ref="J201:P201" si="50">SUM(J169:J200)</f>
        <v>9207</v>
      </c>
      <c r="K201" s="82">
        <f t="shared" si="50"/>
        <v>801.00899999999967</v>
      </c>
      <c r="L201" s="72">
        <f t="shared" si="50"/>
        <v>54597.510000000017</v>
      </c>
      <c r="M201" s="75">
        <f t="shared" si="50"/>
        <v>4749.983369999999</v>
      </c>
      <c r="N201" s="126">
        <f t="shared" si="50"/>
        <v>59347.493369999989</v>
      </c>
      <c r="O201" s="75">
        <f t="shared" si="50"/>
        <v>21468.089999999997</v>
      </c>
      <c r="P201" s="75">
        <f t="shared" si="50"/>
        <v>78567.895019999996</v>
      </c>
    </row>
    <row r="202" spans="1:17" ht="21" customHeight="1" thickBot="1" x14ac:dyDescent="0.35">
      <c r="A202" s="330" t="s">
        <v>18</v>
      </c>
      <c r="B202" s="331"/>
      <c r="C202" s="331"/>
      <c r="D202" s="331"/>
      <c r="E202" s="331"/>
      <c r="F202" s="331"/>
      <c r="G202" s="331"/>
      <c r="H202" s="331"/>
      <c r="I202" s="197"/>
      <c r="J202" s="197"/>
      <c r="K202" s="197"/>
      <c r="L202" s="197"/>
      <c r="M202" s="197"/>
      <c r="N202" s="197"/>
      <c r="O202" s="197"/>
      <c r="P202" s="198"/>
    </row>
    <row r="203" spans="1:17" ht="16.2" thickBot="1" x14ac:dyDescent="0.35">
      <c r="A203" s="2">
        <v>174</v>
      </c>
      <c r="B203" s="8"/>
      <c r="C203" s="203" t="s">
        <v>111</v>
      </c>
      <c r="D203" s="204"/>
      <c r="E203" s="204"/>
      <c r="F203" s="205"/>
      <c r="G203" s="188">
        <v>274</v>
      </c>
      <c r="H203" s="14">
        <v>5029</v>
      </c>
      <c r="I203" s="14">
        <v>4898</v>
      </c>
      <c r="J203" s="13">
        <f t="shared" ref="J203:J220" si="51">H203-I203</f>
        <v>131</v>
      </c>
      <c r="K203" s="23">
        <f t="shared" ref="K203:K220" si="52">SUM(J203*8.7/100)</f>
        <v>11.396999999999998</v>
      </c>
      <c r="L203" s="13">
        <f t="shared" ref="L203:M220" si="53">SUM(J203*5.93)</f>
        <v>776.82999999999993</v>
      </c>
      <c r="M203" s="13">
        <f t="shared" si="53"/>
        <v>67.584209999999985</v>
      </c>
      <c r="N203" s="13">
        <f t="shared" ref="N203:N220" si="54">L203+M203</f>
        <v>844.41420999999991</v>
      </c>
      <c r="O203" s="155">
        <v>1357.51</v>
      </c>
      <c r="P203" s="14">
        <f>SUM(N203+O203)</f>
        <v>2201.9242100000001</v>
      </c>
    </row>
    <row r="204" spans="1:17" ht="16.2" thickBot="1" x14ac:dyDescent="0.35">
      <c r="A204" s="2">
        <v>175</v>
      </c>
      <c r="B204" s="8"/>
      <c r="C204" s="203" t="s">
        <v>142</v>
      </c>
      <c r="D204" s="204"/>
      <c r="E204" s="204"/>
      <c r="F204" s="205"/>
      <c r="G204" s="188">
        <v>275</v>
      </c>
      <c r="H204" s="14">
        <v>2793</v>
      </c>
      <c r="I204" s="14">
        <v>2692</v>
      </c>
      <c r="J204" s="13">
        <f t="shared" si="51"/>
        <v>101</v>
      </c>
      <c r="K204" s="23">
        <f t="shared" si="52"/>
        <v>8.786999999999999</v>
      </c>
      <c r="L204" s="13">
        <f t="shared" si="53"/>
        <v>598.92999999999995</v>
      </c>
      <c r="M204" s="13">
        <f t="shared" si="53"/>
        <v>52.106909999999992</v>
      </c>
      <c r="N204" s="13">
        <f t="shared" si="54"/>
        <v>651.03690999999992</v>
      </c>
      <c r="O204" s="155">
        <v>670.37</v>
      </c>
      <c r="P204" s="14">
        <f>SUM(N204+O204)</f>
        <v>1321.4069099999999</v>
      </c>
    </row>
    <row r="205" spans="1:17" ht="16.2" thickBot="1" x14ac:dyDescent="0.35">
      <c r="A205" s="2">
        <v>176</v>
      </c>
      <c r="B205" s="8">
        <v>183.49</v>
      </c>
      <c r="C205" s="203" t="s">
        <v>50</v>
      </c>
      <c r="D205" s="204"/>
      <c r="E205" s="204"/>
      <c r="F205" s="205"/>
      <c r="G205" s="188">
        <v>276</v>
      </c>
      <c r="H205" s="14">
        <v>66</v>
      </c>
      <c r="I205" s="14">
        <v>66</v>
      </c>
      <c r="J205" s="13">
        <f t="shared" si="51"/>
        <v>0</v>
      </c>
      <c r="K205" s="23">
        <f t="shared" si="52"/>
        <v>0</v>
      </c>
      <c r="L205" s="13">
        <f t="shared" si="53"/>
        <v>0</v>
      </c>
      <c r="M205" s="13">
        <f t="shared" si="53"/>
        <v>0</v>
      </c>
      <c r="N205" s="13">
        <f t="shared" si="54"/>
        <v>0</v>
      </c>
      <c r="O205" s="155"/>
      <c r="P205" s="14">
        <v>0</v>
      </c>
    </row>
    <row r="206" spans="1:17" ht="16.5" customHeight="1" thickBot="1" x14ac:dyDescent="0.35">
      <c r="A206" s="2">
        <v>177</v>
      </c>
      <c r="B206" s="8">
        <v>116.03</v>
      </c>
      <c r="C206" s="272" t="s">
        <v>183</v>
      </c>
      <c r="D206" s="204"/>
      <c r="E206" s="204"/>
      <c r="F206" s="205"/>
      <c r="G206" s="188">
        <v>277</v>
      </c>
      <c r="H206" s="14">
        <v>553</v>
      </c>
      <c r="I206" s="14">
        <v>487</v>
      </c>
      <c r="J206" s="13">
        <f t="shared" si="51"/>
        <v>66</v>
      </c>
      <c r="K206" s="23">
        <f t="shared" si="52"/>
        <v>5.7419999999999991</v>
      </c>
      <c r="L206" s="13">
        <f t="shared" si="53"/>
        <v>391.38</v>
      </c>
      <c r="M206" s="13">
        <f t="shared" si="53"/>
        <v>34.050059999999995</v>
      </c>
      <c r="N206" s="13">
        <f t="shared" si="54"/>
        <v>425.43005999999997</v>
      </c>
      <c r="O206" s="155"/>
      <c r="P206" s="14">
        <v>309.39999999999998</v>
      </c>
    </row>
    <row r="207" spans="1:17" ht="16.2" thickBot="1" x14ac:dyDescent="0.35">
      <c r="A207" s="2">
        <v>178</v>
      </c>
      <c r="B207" s="8">
        <v>1239.55</v>
      </c>
      <c r="C207" s="203" t="s">
        <v>140</v>
      </c>
      <c r="D207" s="204"/>
      <c r="E207" s="204"/>
      <c r="F207" s="205"/>
      <c r="G207" s="188">
        <v>278</v>
      </c>
      <c r="H207" s="14">
        <v>18476</v>
      </c>
      <c r="I207" s="14">
        <v>18137</v>
      </c>
      <c r="J207" s="13">
        <f t="shared" si="51"/>
        <v>339</v>
      </c>
      <c r="K207" s="23">
        <f t="shared" si="52"/>
        <v>29.492999999999999</v>
      </c>
      <c r="L207" s="13">
        <f t="shared" si="53"/>
        <v>2010.27</v>
      </c>
      <c r="M207" s="13">
        <f t="shared" si="53"/>
        <v>174.89348999999999</v>
      </c>
      <c r="N207" s="13">
        <f t="shared" si="54"/>
        <v>2185.1634899999999</v>
      </c>
      <c r="O207" s="155"/>
      <c r="P207" s="14">
        <v>945.61</v>
      </c>
    </row>
    <row r="208" spans="1:17" ht="16.5" customHeight="1" thickBot="1" x14ac:dyDescent="0.35">
      <c r="A208" s="2">
        <v>179</v>
      </c>
      <c r="B208" s="8"/>
      <c r="C208" s="203" t="s">
        <v>94</v>
      </c>
      <c r="D208" s="204"/>
      <c r="E208" s="204"/>
      <c r="F208" s="205"/>
      <c r="G208" s="188">
        <v>280</v>
      </c>
      <c r="H208" s="14">
        <v>2773</v>
      </c>
      <c r="I208" s="14">
        <v>2680</v>
      </c>
      <c r="J208" s="13">
        <f t="shared" si="51"/>
        <v>93</v>
      </c>
      <c r="K208" s="23">
        <f t="shared" si="52"/>
        <v>8.0909999999999993</v>
      </c>
      <c r="L208" s="13">
        <f t="shared" si="53"/>
        <v>551.49</v>
      </c>
      <c r="M208" s="13">
        <f t="shared" si="53"/>
        <v>47.979629999999993</v>
      </c>
      <c r="N208" s="13">
        <f t="shared" si="54"/>
        <v>599.46963000000005</v>
      </c>
      <c r="O208" s="155">
        <v>1326.57</v>
      </c>
      <c r="P208" s="14">
        <f>SUM(N208+O208)</f>
        <v>1926.03963</v>
      </c>
    </row>
    <row r="209" spans="1:16" ht="16.5" customHeight="1" thickBot="1" x14ac:dyDescent="0.35">
      <c r="A209" s="2">
        <v>180</v>
      </c>
      <c r="B209" s="8">
        <v>73.48</v>
      </c>
      <c r="C209" s="203" t="s">
        <v>105</v>
      </c>
      <c r="D209" s="204"/>
      <c r="E209" s="204"/>
      <c r="F209" s="205"/>
      <c r="G209" s="188">
        <v>282</v>
      </c>
      <c r="H209" s="14">
        <v>1741</v>
      </c>
      <c r="I209" s="14">
        <v>1721</v>
      </c>
      <c r="J209" s="13">
        <f t="shared" si="51"/>
        <v>20</v>
      </c>
      <c r="K209" s="23">
        <f t="shared" si="52"/>
        <v>1.74</v>
      </c>
      <c r="L209" s="13">
        <f t="shared" si="53"/>
        <v>118.6</v>
      </c>
      <c r="M209" s="13">
        <f t="shared" si="53"/>
        <v>10.318199999999999</v>
      </c>
      <c r="N209" s="13">
        <f t="shared" si="54"/>
        <v>128.91819999999998</v>
      </c>
      <c r="O209" s="155"/>
      <c r="P209" s="14">
        <v>55.43</v>
      </c>
    </row>
    <row r="210" spans="1:16" ht="16.2" thickBot="1" x14ac:dyDescent="0.35">
      <c r="A210" s="2">
        <v>181</v>
      </c>
      <c r="B210" s="13">
        <v>4599.8</v>
      </c>
      <c r="C210" s="203" t="s">
        <v>131</v>
      </c>
      <c r="D210" s="204"/>
      <c r="E210" s="204"/>
      <c r="F210" s="205"/>
      <c r="G210" s="188">
        <v>283</v>
      </c>
      <c r="H210" s="14">
        <v>15319</v>
      </c>
      <c r="I210" s="14">
        <v>15281</v>
      </c>
      <c r="J210" s="13">
        <f t="shared" si="51"/>
        <v>38</v>
      </c>
      <c r="K210" s="23">
        <f t="shared" si="52"/>
        <v>3.3059999999999996</v>
      </c>
      <c r="L210" s="13">
        <f t="shared" si="53"/>
        <v>225.33999999999997</v>
      </c>
      <c r="M210" s="13">
        <f t="shared" si="53"/>
        <v>19.604579999999995</v>
      </c>
      <c r="N210" s="13">
        <f t="shared" si="54"/>
        <v>244.94457999999997</v>
      </c>
      <c r="O210" s="155"/>
      <c r="P210" s="14">
        <v>0</v>
      </c>
    </row>
    <row r="211" spans="1:16" ht="16.5" customHeight="1" thickBot="1" x14ac:dyDescent="0.35">
      <c r="A211" s="2">
        <v>182</v>
      </c>
      <c r="B211" s="8"/>
      <c r="C211" s="203" t="s">
        <v>91</v>
      </c>
      <c r="D211" s="204"/>
      <c r="E211" s="204"/>
      <c r="F211" s="205"/>
      <c r="G211" s="188">
        <v>284</v>
      </c>
      <c r="H211" s="14">
        <v>2778</v>
      </c>
      <c r="I211" s="14">
        <v>2690</v>
      </c>
      <c r="J211" s="13">
        <f t="shared" si="51"/>
        <v>88</v>
      </c>
      <c r="K211" s="23">
        <f t="shared" si="52"/>
        <v>7.6559999999999988</v>
      </c>
      <c r="L211" s="13">
        <f t="shared" si="53"/>
        <v>521.83999999999992</v>
      </c>
      <c r="M211" s="13">
        <f t="shared" si="53"/>
        <v>45.400079999999988</v>
      </c>
      <c r="N211" s="13">
        <f t="shared" si="54"/>
        <v>567.24007999999992</v>
      </c>
      <c r="O211" s="155">
        <v>4312.3100000000004</v>
      </c>
      <c r="P211" s="14">
        <f>SUM(N211+O211)</f>
        <v>4879.55008</v>
      </c>
    </row>
    <row r="212" spans="1:16" ht="16.5" customHeight="1" thickBot="1" x14ac:dyDescent="0.35">
      <c r="A212" s="2">
        <v>183</v>
      </c>
      <c r="B212" s="8"/>
      <c r="C212" s="203" t="s">
        <v>108</v>
      </c>
      <c r="D212" s="204"/>
      <c r="E212" s="204"/>
      <c r="F212" s="205"/>
      <c r="G212" s="188">
        <v>285</v>
      </c>
      <c r="H212" s="14">
        <v>176</v>
      </c>
      <c r="I212" s="14">
        <v>173</v>
      </c>
      <c r="J212" s="13">
        <f t="shared" si="51"/>
        <v>3</v>
      </c>
      <c r="K212" s="23">
        <f t="shared" si="52"/>
        <v>0.26099999999999995</v>
      </c>
      <c r="L212" s="13">
        <f t="shared" si="53"/>
        <v>17.79</v>
      </c>
      <c r="M212" s="13">
        <f t="shared" si="53"/>
        <v>1.5477299999999996</v>
      </c>
      <c r="N212" s="13">
        <f t="shared" si="54"/>
        <v>19.337730000000001</v>
      </c>
      <c r="O212" s="155">
        <v>96.69</v>
      </c>
      <c r="P212" s="14">
        <f>SUM(N212+O212)</f>
        <v>116.02772999999999</v>
      </c>
    </row>
    <row r="213" spans="1:16" ht="16.2" thickBot="1" x14ac:dyDescent="0.35">
      <c r="A213" s="2">
        <v>184</v>
      </c>
      <c r="B213" s="8"/>
      <c r="C213" s="272" t="s">
        <v>184</v>
      </c>
      <c r="D213" s="204"/>
      <c r="E213" s="204"/>
      <c r="F213" s="205"/>
      <c r="G213" s="188">
        <v>286</v>
      </c>
      <c r="H213" s="14">
        <v>10994</v>
      </c>
      <c r="I213" s="14">
        <v>10676</v>
      </c>
      <c r="J213" s="13">
        <f t="shared" si="51"/>
        <v>318</v>
      </c>
      <c r="K213" s="23">
        <f t="shared" si="52"/>
        <v>27.666</v>
      </c>
      <c r="L213" s="13">
        <f t="shared" si="53"/>
        <v>1885.74</v>
      </c>
      <c r="M213" s="13">
        <f t="shared" si="53"/>
        <v>164.05938</v>
      </c>
      <c r="N213" s="13">
        <f t="shared" si="54"/>
        <v>2049.7993799999999</v>
      </c>
      <c r="O213" s="155"/>
      <c r="P213" s="14">
        <v>2049.8000000000002</v>
      </c>
    </row>
    <row r="214" spans="1:16" ht="16.2" thickBot="1" x14ac:dyDescent="0.35">
      <c r="A214" s="2">
        <v>185</v>
      </c>
      <c r="B214" s="8">
        <v>96.04</v>
      </c>
      <c r="C214" s="272" t="s">
        <v>171</v>
      </c>
      <c r="D214" s="204"/>
      <c r="E214" s="204"/>
      <c r="F214" s="205"/>
      <c r="G214" s="188">
        <v>288</v>
      </c>
      <c r="H214" s="14">
        <v>2289</v>
      </c>
      <c r="I214" s="14">
        <v>2121</v>
      </c>
      <c r="J214" s="13">
        <f t="shared" si="51"/>
        <v>168</v>
      </c>
      <c r="K214" s="23">
        <f t="shared" si="52"/>
        <v>14.616</v>
      </c>
      <c r="L214" s="15">
        <f t="shared" si="53"/>
        <v>996.24</v>
      </c>
      <c r="M214" s="13">
        <f t="shared" si="53"/>
        <v>86.672879999999992</v>
      </c>
      <c r="N214" s="13">
        <f t="shared" si="54"/>
        <v>1082.9128800000001</v>
      </c>
      <c r="O214" s="155"/>
      <c r="P214" s="14">
        <v>986.87</v>
      </c>
    </row>
    <row r="215" spans="1:16" ht="16.5" customHeight="1" thickBot="1" x14ac:dyDescent="0.35">
      <c r="A215" s="2">
        <v>186</v>
      </c>
      <c r="B215" s="8"/>
      <c r="C215" s="203" t="s">
        <v>57</v>
      </c>
      <c r="D215" s="204"/>
      <c r="E215" s="204"/>
      <c r="F215" s="205"/>
      <c r="G215" s="188">
        <v>289</v>
      </c>
      <c r="H215" s="14">
        <v>1734</v>
      </c>
      <c r="I215" s="14">
        <v>1734</v>
      </c>
      <c r="J215" s="13">
        <f t="shared" si="51"/>
        <v>0</v>
      </c>
      <c r="K215" s="23">
        <f t="shared" si="52"/>
        <v>0</v>
      </c>
      <c r="L215" s="31">
        <f t="shared" si="53"/>
        <v>0</v>
      </c>
      <c r="M215" s="30">
        <f t="shared" si="53"/>
        <v>0</v>
      </c>
      <c r="N215" s="13">
        <f t="shared" si="54"/>
        <v>0</v>
      </c>
      <c r="O215" s="155">
        <v>162.44</v>
      </c>
      <c r="P215" s="14">
        <v>162.44</v>
      </c>
    </row>
    <row r="216" spans="1:16" ht="16.5" customHeight="1" thickBot="1" x14ac:dyDescent="0.35">
      <c r="A216" s="2">
        <v>187</v>
      </c>
      <c r="B216" s="13">
        <v>767.06</v>
      </c>
      <c r="C216" s="203" t="s">
        <v>70</v>
      </c>
      <c r="D216" s="204"/>
      <c r="E216" s="204"/>
      <c r="F216" s="205"/>
      <c r="G216" s="188">
        <v>291</v>
      </c>
      <c r="H216" s="14">
        <v>6320</v>
      </c>
      <c r="I216" s="14">
        <v>6197</v>
      </c>
      <c r="J216" s="13">
        <f t="shared" si="51"/>
        <v>123</v>
      </c>
      <c r="K216" s="24">
        <f t="shared" si="52"/>
        <v>10.700999999999999</v>
      </c>
      <c r="L216" s="128">
        <f t="shared" si="53"/>
        <v>729.39</v>
      </c>
      <c r="M216" s="13">
        <f t="shared" si="53"/>
        <v>63.456929999999993</v>
      </c>
      <c r="N216" s="13">
        <f t="shared" si="54"/>
        <v>792.84692999999993</v>
      </c>
      <c r="O216" s="155"/>
      <c r="P216" s="14">
        <v>25.78</v>
      </c>
    </row>
    <row r="217" spans="1:16" ht="16.2" thickBot="1" x14ac:dyDescent="0.35">
      <c r="A217" s="2">
        <v>188</v>
      </c>
      <c r="B217" s="8"/>
      <c r="C217" s="203" t="s">
        <v>99</v>
      </c>
      <c r="D217" s="204"/>
      <c r="E217" s="204"/>
      <c r="F217" s="205"/>
      <c r="G217" s="188">
        <v>293</v>
      </c>
      <c r="H217" s="14">
        <v>4363</v>
      </c>
      <c r="I217" s="14">
        <v>4265</v>
      </c>
      <c r="J217" s="13">
        <f t="shared" si="51"/>
        <v>98</v>
      </c>
      <c r="K217" s="68">
        <f t="shared" si="52"/>
        <v>8.5259999999999998</v>
      </c>
      <c r="L217" s="42">
        <f t="shared" si="53"/>
        <v>581.14</v>
      </c>
      <c r="M217" s="13">
        <f t="shared" si="53"/>
        <v>50.559179999999998</v>
      </c>
      <c r="N217" s="13">
        <f t="shared" si="54"/>
        <v>631.69917999999996</v>
      </c>
      <c r="O217" s="155">
        <v>122.47</v>
      </c>
      <c r="P217" s="14">
        <v>754.17</v>
      </c>
    </row>
    <row r="218" spans="1:16" ht="16.5" customHeight="1" thickBot="1" x14ac:dyDescent="0.35">
      <c r="A218" s="2">
        <v>189</v>
      </c>
      <c r="B218" s="8"/>
      <c r="C218" s="203" t="s">
        <v>78</v>
      </c>
      <c r="D218" s="204"/>
      <c r="E218" s="204"/>
      <c r="F218" s="205"/>
      <c r="G218" s="188">
        <v>294</v>
      </c>
      <c r="H218" s="14">
        <v>1127</v>
      </c>
      <c r="I218" s="14">
        <v>1091</v>
      </c>
      <c r="J218" s="13">
        <f t="shared" si="51"/>
        <v>36</v>
      </c>
      <c r="K218" s="68">
        <f t="shared" si="52"/>
        <v>3.1319999999999997</v>
      </c>
      <c r="L218" s="30">
        <f t="shared" si="53"/>
        <v>213.48</v>
      </c>
      <c r="M218" s="13">
        <f t="shared" si="53"/>
        <v>18.572759999999999</v>
      </c>
      <c r="N218" s="13">
        <f t="shared" si="54"/>
        <v>232.05275999999998</v>
      </c>
      <c r="O218" s="155">
        <v>1089.3599999999999</v>
      </c>
      <c r="P218" s="14">
        <f>SUM(N218+O218)</f>
        <v>1321.4127599999999</v>
      </c>
    </row>
    <row r="219" spans="1:16" ht="16.5" customHeight="1" thickBot="1" x14ac:dyDescent="0.35">
      <c r="A219" s="2">
        <v>190</v>
      </c>
      <c r="B219" s="13"/>
      <c r="C219" s="203" t="s">
        <v>102</v>
      </c>
      <c r="D219" s="204"/>
      <c r="E219" s="210"/>
      <c r="F219" s="205"/>
      <c r="G219" s="188">
        <v>295</v>
      </c>
      <c r="H219" s="14">
        <v>3894</v>
      </c>
      <c r="I219" s="14">
        <v>3715</v>
      </c>
      <c r="J219" s="13">
        <f t="shared" si="51"/>
        <v>179</v>
      </c>
      <c r="K219" s="68">
        <f t="shared" si="52"/>
        <v>15.573</v>
      </c>
      <c r="L219" s="30">
        <f t="shared" si="53"/>
        <v>1061.47</v>
      </c>
      <c r="M219" s="13">
        <f t="shared" si="53"/>
        <v>92.347889999999992</v>
      </c>
      <c r="N219" s="13">
        <f t="shared" si="54"/>
        <v>1153.81789</v>
      </c>
      <c r="O219" s="155">
        <v>1383.29</v>
      </c>
      <c r="P219" s="14">
        <v>2537.11</v>
      </c>
    </row>
    <row r="220" spans="1:16" ht="16.5" customHeight="1" thickBot="1" x14ac:dyDescent="0.35">
      <c r="A220" s="2">
        <v>191</v>
      </c>
      <c r="B220" s="8">
        <v>31.58</v>
      </c>
      <c r="C220" s="272" t="s">
        <v>172</v>
      </c>
      <c r="D220" s="204"/>
      <c r="E220" s="177"/>
      <c r="F220" s="205"/>
      <c r="G220" s="188">
        <v>297</v>
      </c>
      <c r="H220" s="14">
        <v>12655</v>
      </c>
      <c r="I220" s="14">
        <v>12528</v>
      </c>
      <c r="J220" s="13">
        <f t="shared" si="51"/>
        <v>127</v>
      </c>
      <c r="K220" s="23">
        <f t="shared" si="52"/>
        <v>11.048999999999999</v>
      </c>
      <c r="L220" s="13">
        <f t="shared" si="53"/>
        <v>753.11</v>
      </c>
      <c r="M220" s="13">
        <f t="shared" si="53"/>
        <v>65.520569999999992</v>
      </c>
      <c r="N220" s="13">
        <f t="shared" si="54"/>
        <v>818.63057000000003</v>
      </c>
      <c r="O220" s="155"/>
      <c r="P220" s="14">
        <f>SUM(N220+O220-B220)</f>
        <v>787.05056999999999</v>
      </c>
    </row>
    <row r="221" spans="1:16" ht="16.5" customHeight="1" thickBot="1" x14ac:dyDescent="0.35">
      <c r="A221" s="209" t="s">
        <v>61</v>
      </c>
      <c r="B221" s="210"/>
      <c r="C221" s="210" t="s">
        <v>67</v>
      </c>
      <c r="D221" s="210"/>
      <c r="E221" s="174"/>
      <c r="F221" s="210"/>
      <c r="G221" s="327" t="s">
        <v>144</v>
      </c>
      <c r="H221" s="327"/>
      <c r="I221" s="211"/>
      <c r="J221" s="73">
        <f t="shared" ref="J221:P221" si="55">SUM(J203:J220)</f>
        <v>1928</v>
      </c>
      <c r="K221" s="71">
        <f t="shared" si="55"/>
        <v>167.73600000000002</v>
      </c>
      <c r="L221" s="72">
        <f t="shared" si="55"/>
        <v>11433.039999999999</v>
      </c>
      <c r="M221" s="70">
        <f t="shared" si="55"/>
        <v>994.6744799999999</v>
      </c>
      <c r="N221" s="70">
        <f t="shared" si="55"/>
        <v>12427.714479999999</v>
      </c>
      <c r="O221" s="70">
        <f t="shared" si="55"/>
        <v>10521.009999999998</v>
      </c>
      <c r="P221" s="70">
        <f t="shared" si="55"/>
        <v>20380.021890000004</v>
      </c>
    </row>
    <row r="222" spans="1:16" ht="16.5" customHeight="1" thickBot="1" x14ac:dyDescent="0.35">
      <c r="A222" s="65">
        <v>192</v>
      </c>
      <c r="B222" s="176"/>
      <c r="C222" s="176" t="s">
        <v>19</v>
      </c>
      <c r="D222" s="177"/>
      <c r="E222" s="159"/>
      <c r="F222" s="178"/>
      <c r="G222" s="28"/>
      <c r="H222" s="29">
        <v>5363.4</v>
      </c>
      <c r="I222" s="29">
        <v>5358</v>
      </c>
      <c r="J222" s="29">
        <f>SUM(H222-I222)</f>
        <v>5.3999999999996362</v>
      </c>
      <c r="K222" s="67">
        <f>SUM(J222*8.7/100)</f>
        <v>0.4697999999999683</v>
      </c>
      <c r="L222" s="13">
        <f t="shared" ref="L222:M224" si="56">SUM(J222*5.93)</f>
        <v>32.021999999997838</v>
      </c>
      <c r="M222" s="31">
        <f t="shared" si="56"/>
        <v>2.7859139999998117</v>
      </c>
      <c r="N222" s="31">
        <f>L222+M222</f>
        <v>34.807913999997652</v>
      </c>
      <c r="O222" s="31"/>
      <c r="P222" s="31">
        <v>32.020000000000003</v>
      </c>
    </row>
    <row r="223" spans="1:16" ht="16.5" customHeight="1" thickBot="1" x14ac:dyDescent="0.35">
      <c r="A223" s="2">
        <v>193</v>
      </c>
      <c r="B223" s="8"/>
      <c r="C223" s="173" t="s">
        <v>20</v>
      </c>
      <c r="D223" s="174"/>
      <c r="E223" s="171"/>
      <c r="F223" s="175"/>
      <c r="G223" s="152"/>
      <c r="H223" s="53">
        <v>21834</v>
      </c>
      <c r="I223" s="8">
        <v>20506.099999999999</v>
      </c>
      <c r="J223" s="8">
        <f>H223-I223</f>
        <v>1327.9000000000015</v>
      </c>
      <c r="K223" s="23">
        <f>SUM(J223*8.7/100)</f>
        <v>115.52730000000012</v>
      </c>
      <c r="L223" s="13">
        <f t="shared" si="56"/>
        <v>7874.4470000000083</v>
      </c>
      <c r="M223" s="13">
        <f t="shared" si="56"/>
        <v>685.07688900000073</v>
      </c>
      <c r="N223" s="13">
        <f>L223+M223</f>
        <v>8559.5238890000091</v>
      </c>
      <c r="O223" s="155"/>
      <c r="P223" s="155">
        <f>SUM(N223+O223)</f>
        <v>8559.5238890000091</v>
      </c>
    </row>
    <row r="224" spans="1:16" ht="16.5" customHeight="1" thickBot="1" x14ac:dyDescent="0.35">
      <c r="A224" s="2">
        <v>194</v>
      </c>
      <c r="B224" s="8"/>
      <c r="C224" s="158" t="s">
        <v>21</v>
      </c>
      <c r="D224" s="159"/>
      <c r="E224" s="137"/>
      <c r="F224" s="160"/>
      <c r="G224" s="188"/>
      <c r="H224" s="7">
        <v>11573</v>
      </c>
      <c r="I224" s="8">
        <v>11573</v>
      </c>
      <c r="J224" s="8">
        <f>H224-I224</f>
        <v>0</v>
      </c>
      <c r="K224" s="8">
        <f>SUM(J224*8.7/100)</f>
        <v>0</v>
      </c>
      <c r="L224" s="8">
        <f t="shared" si="56"/>
        <v>0</v>
      </c>
      <c r="M224" s="13">
        <f t="shared" si="56"/>
        <v>0</v>
      </c>
      <c r="N224" s="13">
        <f>SUM(L224+M224)</f>
        <v>0</v>
      </c>
      <c r="O224" s="155"/>
      <c r="P224" s="14">
        <v>0</v>
      </c>
    </row>
    <row r="225" spans="1:16" ht="16.2" thickBot="1" x14ac:dyDescent="0.35">
      <c r="A225" s="12"/>
      <c r="B225" s="147">
        <f>SUM(B8:B224)</f>
        <v>56570.57</v>
      </c>
      <c r="C225" s="170"/>
      <c r="D225" s="171"/>
      <c r="E225" s="18"/>
      <c r="F225" s="172"/>
      <c r="G225" s="133"/>
      <c r="H225" s="134" t="s">
        <v>67</v>
      </c>
      <c r="I225" s="135"/>
      <c r="J225" s="72">
        <f t="shared" ref="J225:P225" si="57">SUM(J222:J224)</f>
        <v>1333.3000000000011</v>
      </c>
      <c r="K225" s="93">
        <f t="shared" si="57"/>
        <v>115.99710000000009</v>
      </c>
      <c r="L225" s="93">
        <f t="shared" si="57"/>
        <v>7906.4690000000064</v>
      </c>
      <c r="M225" s="72">
        <f t="shared" si="57"/>
        <v>687.86280300000055</v>
      </c>
      <c r="N225" s="72">
        <f t="shared" si="57"/>
        <v>8594.3318030000064</v>
      </c>
      <c r="O225" s="92">
        <f t="shared" si="57"/>
        <v>0</v>
      </c>
      <c r="P225" s="114">
        <f t="shared" si="57"/>
        <v>8591.5438890000096</v>
      </c>
    </row>
    <row r="226" spans="1:16" ht="20.399999999999999" x14ac:dyDescent="0.3">
      <c r="A226" s="136"/>
      <c r="B226" s="136"/>
      <c r="C226" s="320" t="s">
        <v>66</v>
      </c>
      <c r="D226" s="320"/>
      <c r="E226" s="18"/>
      <c r="F226" s="138"/>
      <c r="G226" s="138"/>
      <c r="H226" s="138"/>
      <c r="I226" s="139"/>
      <c r="J226" s="95">
        <f t="shared" ref="J226:P226" si="58">SUM(J25+J53+J74+J94+J111+J130+J140+J167+J201+J221+J225)</f>
        <v>29788.300000000003</v>
      </c>
      <c r="K226" s="96">
        <f t="shared" si="58"/>
        <v>2591.5820999999996</v>
      </c>
      <c r="L226" s="95">
        <f t="shared" si="58"/>
        <v>176644.61900000004</v>
      </c>
      <c r="M226" s="95">
        <f t="shared" si="58"/>
        <v>15347.098082999999</v>
      </c>
      <c r="N226" s="95">
        <f t="shared" si="58"/>
        <v>191995.717083</v>
      </c>
      <c r="O226" s="97">
        <f t="shared" si="58"/>
        <v>109722.01999999999</v>
      </c>
      <c r="P226" s="98">
        <f t="shared" si="58"/>
        <v>273179.46610899997</v>
      </c>
    </row>
    <row r="227" spans="1:16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321" t="s">
        <v>40</v>
      </c>
      <c r="K227" s="308" t="s">
        <v>121</v>
      </c>
      <c r="L227" s="311" t="s">
        <v>38</v>
      </c>
      <c r="M227" s="311" t="s">
        <v>39</v>
      </c>
      <c r="N227" s="311" t="s">
        <v>41</v>
      </c>
      <c r="O227" s="314" t="s">
        <v>123</v>
      </c>
      <c r="P227" s="317" t="s">
        <v>42</v>
      </c>
    </row>
    <row r="228" spans="1:16" x14ac:dyDescent="0.3">
      <c r="A228" s="18"/>
      <c r="B228" s="18"/>
      <c r="C228" s="18"/>
      <c r="D228" s="18"/>
      <c r="E228" s="20"/>
      <c r="F228" s="18"/>
      <c r="G228" s="18"/>
      <c r="H228" s="18"/>
      <c r="I228" s="18"/>
      <c r="J228" s="322"/>
      <c r="K228" s="309"/>
      <c r="L228" s="312"/>
      <c r="M228" s="312"/>
      <c r="N228" s="312"/>
      <c r="O228" s="315"/>
      <c r="P228" s="318"/>
    </row>
    <row r="229" spans="1:16" ht="37.5" customHeight="1" x14ac:dyDescent="0.3">
      <c r="A229" s="18"/>
      <c r="B229" s="18"/>
      <c r="C229" s="18"/>
      <c r="D229" s="18"/>
      <c r="F229" s="18"/>
      <c r="G229" s="18"/>
      <c r="H229" s="18"/>
      <c r="I229" s="18"/>
      <c r="J229" s="323"/>
      <c r="K229" s="310"/>
      <c r="L229" s="313"/>
      <c r="M229" s="313"/>
      <c r="N229" s="313"/>
      <c r="O229" s="316"/>
      <c r="P229" s="319"/>
    </row>
    <row r="230" spans="1:16" ht="15.6" x14ac:dyDescent="0.3">
      <c r="A230" s="19"/>
      <c r="B230" s="19"/>
      <c r="C230" s="20"/>
      <c r="D230" s="20"/>
      <c r="F230" s="20"/>
      <c r="G230" s="20"/>
      <c r="H230" s="20"/>
      <c r="I230" s="20"/>
      <c r="J230" s="20"/>
      <c r="K230" s="17"/>
      <c r="L230" s="17"/>
      <c r="M230" s="20"/>
      <c r="N230" s="20"/>
      <c r="O230" s="20"/>
      <c r="P230" s="20"/>
    </row>
    <row r="231" spans="1:16" ht="15.6" x14ac:dyDescent="0.3">
      <c r="K231" s="17"/>
      <c r="L231" s="17"/>
    </row>
    <row r="232" spans="1:16" ht="15.6" x14ac:dyDescent="0.3">
      <c r="K232" s="17"/>
      <c r="L232" s="17"/>
    </row>
  </sheetData>
  <sheetProtection password="D9F2" sheet="1" objects="1" scenarios="1"/>
  <mergeCells count="41">
    <mergeCell ref="A25:I25"/>
    <mergeCell ref="A27:H27"/>
    <mergeCell ref="J5:J6"/>
    <mergeCell ref="K5:K6"/>
    <mergeCell ref="L5:M5"/>
    <mergeCell ref="O5:P5"/>
    <mergeCell ref="A2:Q2"/>
    <mergeCell ref="A3:P3"/>
    <mergeCell ref="A4:A6"/>
    <mergeCell ref="G4:G6"/>
    <mergeCell ref="H4:K4"/>
    <mergeCell ref="L4:N4"/>
    <mergeCell ref="O4:P4"/>
    <mergeCell ref="H5:H6"/>
    <mergeCell ref="I5:I6"/>
    <mergeCell ref="A74:I74"/>
    <mergeCell ref="A75:I75"/>
    <mergeCell ref="A53:I53"/>
    <mergeCell ref="A54:I54"/>
    <mergeCell ref="B201:H201"/>
    <mergeCell ref="A168:I168"/>
    <mergeCell ref="A130:H130"/>
    <mergeCell ref="C102:D102"/>
    <mergeCell ref="A95:G95"/>
    <mergeCell ref="A94:I94"/>
    <mergeCell ref="P227:P229"/>
    <mergeCell ref="C4:C6"/>
    <mergeCell ref="G221:H221"/>
    <mergeCell ref="A131:I131"/>
    <mergeCell ref="A141:I141"/>
    <mergeCell ref="A112:I112"/>
    <mergeCell ref="A111:G111"/>
    <mergeCell ref="J227:J229"/>
    <mergeCell ref="K227:K229"/>
    <mergeCell ref="L227:L229"/>
    <mergeCell ref="M227:M229"/>
    <mergeCell ref="N227:N229"/>
    <mergeCell ref="O227:O229"/>
    <mergeCell ref="C226:D226"/>
    <mergeCell ref="A202:H202"/>
    <mergeCell ref="A167:I1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2021-09-07T12:17:26Z</dcterms:modified>
</cp:coreProperties>
</file>