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Лист11" sheetId="1" r:id="rId4"/>
  </sheets>
</workbook>
</file>

<file path=xl/sharedStrings.xml><?xml version="1.0" encoding="utf-8"?>
<sst xmlns="http://schemas.openxmlformats.org/spreadsheetml/2006/main" uniqueCount="159">
  <si>
    <t>№</t>
  </si>
  <si>
    <t>№ участка</t>
  </si>
  <si>
    <t>Электроэнергия на опоре</t>
  </si>
  <si>
    <t>на 01 июля 2022г.</t>
  </si>
  <si>
    <t>Примечание</t>
  </si>
  <si>
    <t>Дата</t>
  </si>
  <si>
    <t>Показ. послед</t>
  </si>
  <si>
    <t>Показ.</t>
  </si>
  <si>
    <t>Итого</t>
  </si>
  <si>
    <t xml:space="preserve">потери </t>
  </si>
  <si>
    <t>к оплате</t>
  </si>
  <si>
    <t>тариф- 5,93руб</t>
  </si>
  <si>
    <t>в рублях</t>
  </si>
  <si>
    <t>предыд.</t>
  </si>
  <si>
    <t>квт.</t>
  </si>
  <si>
    <t>в руб.</t>
  </si>
  <si>
    <t>потери в руб.</t>
  </si>
  <si>
    <t>Итого руб.</t>
  </si>
  <si>
    <t>Контр. показ.квт</t>
  </si>
  <si>
    <t>Аванс</t>
  </si>
  <si>
    <t>К оплате</t>
  </si>
  <si>
    <t>оплаты</t>
  </si>
  <si>
    <t>Ул. Западная</t>
  </si>
  <si>
    <t>18.06.22</t>
  </si>
  <si>
    <t>2</t>
  </si>
  <si>
    <t>11.06.22</t>
  </si>
  <si>
    <t>11.10.21</t>
  </si>
  <si>
    <t>25.07.21</t>
  </si>
  <si>
    <t>01.08.21</t>
  </si>
  <si>
    <t>11.03.22</t>
  </si>
  <si>
    <t>11.07.21</t>
  </si>
  <si>
    <t>05.09.21</t>
  </si>
  <si>
    <t>08.06.22</t>
  </si>
  <si>
    <t>18.11.21</t>
  </si>
  <si>
    <t>Итого по  Западной улице:</t>
  </si>
  <si>
    <t>Ул.1-ая Садовая</t>
  </si>
  <si>
    <t>16.10.21</t>
  </si>
  <si>
    <t>12.06.22</t>
  </si>
  <si>
    <t>08.05.22</t>
  </si>
  <si>
    <t>05.06.22</t>
  </si>
  <si>
    <t>15.05.22</t>
  </si>
  <si>
    <t>21.08.21</t>
  </si>
  <si>
    <t>12.12.20</t>
  </si>
  <si>
    <t>28.09.21</t>
  </si>
  <si>
    <t>03.12.21</t>
  </si>
  <si>
    <t>18.05.22</t>
  </si>
  <si>
    <t>21.06.22</t>
  </si>
  <si>
    <t>13.01.22</t>
  </si>
  <si>
    <t>12.01.22</t>
  </si>
  <si>
    <t>20.06.22</t>
  </si>
  <si>
    <t>16.06.22</t>
  </si>
  <si>
    <t>01.06.22</t>
  </si>
  <si>
    <t>28.05.22</t>
  </si>
  <si>
    <t>12.10.21</t>
  </si>
  <si>
    <t>29.06.21</t>
  </si>
  <si>
    <t>21.05.22</t>
  </si>
  <si>
    <t>29.11.21</t>
  </si>
  <si>
    <t>22.06.22</t>
  </si>
  <si>
    <t>Итого по 1-ой Садовой улице:</t>
  </si>
  <si>
    <t>Ул.2-ая Садовая</t>
  </si>
  <si>
    <t>17.06.22</t>
  </si>
  <si>
    <t>71-а</t>
  </si>
  <si>
    <t>27.06.21</t>
  </si>
  <si>
    <t>07.05.22</t>
  </si>
  <si>
    <t>10.04.22</t>
  </si>
  <si>
    <t>03.07.22</t>
  </si>
  <si>
    <t>29.08.21</t>
  </si>
  <si>
    <t>21.03.22</t>
  </si>
  <si>
    <t>83-</t>
  </si>
  <si>
    <t>14.06.22</t>
  </si>
  <si>
    <t>28.11.21</t>
  </si>
  <si>
    <t>25.09.21</t>
  </si>
  <si>
    <t>02.07.22</t>
  </si>
  <si>
    <t>16.05.22</t>
  </si>
  <si>
    <t>Итого по 2-ой улице:</t>
  </si>
  <si>
    <t>Ул.3-ая Садовая</t>
  </si>
  <si>
    <t>25.06.22</t>
  </si>
  <si>
    <t>22.05.22</t>
  </si>
  <si>
    <t>22.12.21</t>
  </si>
  <si>
    <t>24.03.22</t>
  </si>
  <si>
    <t>03.10.21</t>
  </si>
  <si>
    <t>18.09.21</t>
  </si>
  <si>
    <t>04.06.22</t>
  </si>
  <si>
    <t>28.06.22</t>
  </si>
  <si>
    <t>Итого по 3-ей Садовой улице:</t>
  </si>
  <si>
    <t>Ул.4-ая Садовая</t>
  </si>
  <si>
    <t>28.06.21</t>
  </si>
  <si>
    <t>06.06.22</t>
  </si>
  <si>
    <t>672</t>
  </si>
  <si>
    <t>27.09.21</t>
  </si>
  <si>
    <t>19.06.22</t>
  </si>
  <si>
    <t>11.09.21</t>
  </si>
  <si>
    <t>10.02.22</t>
  </si>
  <si>
    <t>18.10.21.</t>
  </si>
  <si>
    <t>31.08.21</t>
  </si>
  <si>
    <t>09.06.21</t>
  </si>
  <si>
    <t>Итого по 4-ой Садовой улице:</t>
  </si>
  <si>
    <t>Ул.Центральная</t>
  </si>
  <si>
    <t>26.06.21</t>
  </si>
  <si>
    <t>30.03.22</t>
  </si>
  <si>
    <t>17.10.21</t>
  </si>
  <si>
    <t>23.05.21</t>
  </si>
  <si>
    <t>04.09.21</t>
  </si>
  <si>
    <t>11.04.22</t>
  </si>
  <si>
    <t>01.07.22</t>
  </si>
  <si>
    <t>28.08.21</t>
  </si>
  <si>
    <t>28.07.21</t>
  </si>
  <si>
    <t>07.08.21</t>
  </si>
  <si>
    <t>20.12.21</t>
  </si>
  <si>
    <t>Итого по Центральной улице:</t>
  </si>
  <si>
    <t>Ул.5-ая Садовая</t>
  </si>
  <si>
    <t>12.09.21</t>
  </si>
  <si>
    <t>10.06.22</t>
  </si>
  <si>
    <t>07.10.21</t>
  </si>
  <si>
    <t>24.06.22</t>
  </si>
  <si>
    <t>Итого по 5-ой Садовой улице:</t>
  </si>
  <si>
    <t>Ул.6-ая Садовая</t>
  </si>
  <si>
    <t>22.09.21</t>
  </si>
  <si>
    <t>18.08.21</t>
  </si>
  <si>
    <t>29.06.22</t>
  </si>
  <si>
    <t>30.06.22</t>
  </si>
  <si>
    <t>10.07.21</t>
  </si>
  <si>
    <t>\</t>
  </si>
  <si>
    <t>18.04.22</t>
  </si>
  <si>
    <t>23.10.21</t>
  </si>
  <si>
    <t>15.10.21</t>
  </si>
  <si>
    <t>Итого по 6-ой Садовой улице:</t>
  </si>
  <si>
    <t>Ул.7-ая Садовая</t>
  </si>
  <si>
    <t>26.06.22</t>
  </si>
  <si>
    <t>24.05.22</t>
  </si>
  <si>
    <t>09.10.21</t>
  </si>
  <si>
    <t>28.10.21</t>
  </si>
  <si>
    <t>04.05.22</t>
  </si>
  <si>
    <t>06.09.21</t>
  </si>
  <si>
    <t>03.03.22</t>
  </si>
  <si>
    <t>скв</t>
  </si>
  <si>
    <t>02.10.21</t>
  </si>
  <si>
    <t>07.06.22</t>
  </si>
  <si>
    <t>26.05.22</t>
  </si>
  <si>
    <t>03.06.22</t>
  </si>
  <si>
    <t>14.08.21</t>
  </si>
  <si>
    <t>З04</t>
  </si>
  <si>
    <t>Итого по 7-ой Садовой:</t>
  </si>
  <si>
    <t>Ул.Восточная</t>
  </si>
  <si>
    <t>14.02.22</t>
  </si>
  <si>
    <t>04.10.21</t>
  </si>
  <si>
    <t>09.11.21</t>
  </si>
  <si>
    <t>06.10.21</t>
  </si>
  <si>
    <t>11.05.22</t>
  </si>
  <si>
    <t>13.06.21</t>
  </si>
  <si>
    <t>01.05.22</t>
  </si>
  <si>
    <t>Итого по Восточной улице:</t>
  </si>
  <si>
    <t>ВСЕГО:</t>
  </si>
  <si>
    <t>КВТ</t>
  </si>
  <si>
    <t>Руб.</t>
  </si>
  <si>
    <t>руб.потери</t>
  </si>
  <si>
    <t>итого руб.</t>
  </si>
  <si>
    <t>Бухгалтер:</t>
  </si>
  <si>
    <t>Ахапова Т.В.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</si>
</sst>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0.0%"/>
    <numFmt numFmtId="60" formatCode="0.0"/>
    <numFmt numFmtId="61" formatCode="0.000"/>
  </numFmts>
  <fonts count="16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0"/>
      <color indexed="8"/>
      <name val="Times New Roman"/>
    </font>
    <font>
      <b val="1"/>
      <sz val="12"/>
      <color indexed="8"/>
      <name val="Times New Roman"/>
    </font>
    <font>
      <b val="1"/>
      <sz val="11"/>
      <color indexed="8"/>
      <name val="Calibri"/>
    </font>
    <font>
      <b val="1"/>
      <sz val="14"/>
      <color indexed="8"/>
      <name val="Times New Roman"/>
    </font>
    <font>
      <sz val="12"/>
      <color indexed="8"/>
      <name val="Times New Roman"/>
    </font>
    <font>
      <sz val="11"/>
      <color indexed="8"/>
      <name val="Times New Roman"/>
    </font>
    <font>
      <sz val="12"/>
      <color indexed="8"/>
      <name val="Calibri"/>
    </font>
    <font>
      <b val="1"/>
      <sz val="14"/>
      <color indexed="8"/>
      <name val="Calibri"/>
    </font>
    <font>
      <sz val="14"/>
      <color indexed="8"/>
      <name val="Times New Roman"/>
    </font>
    <font>
      <b val="1"/>
      <sz val="12"/>
      <color indexed="8"/>
      <name val="Calibri"/>
    </font>
    <font>
      <sz val="10"/>
      <color indexed="8"/>
      <name val="Times New Roman"/>
    </font>
    <font>
      <outline val="1"/>
      <sz val="18"/>
      <color indexed="8"/>
      <name val="Arial"/>
    </font>
    <font>
      <outline val="1"/>
      <sz val="5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3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3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center" wrapText="1"/>
    </xf>
    <xf numFmtId="49" fontId="4" fillId="2" borderId="3" applyNumberFormat="1" applyFont="1" applyFill="1" applyBorder="1" applyAlignment="1" applyProtection="0">
      <alignment horizontal="center" vertical="center" wrapText="1"/>
    </xf>
    <xf numFmtId="49" fontId="4" fillId="2" borderId="4" applyNumberFormat="1" applyFont="1" applyFill="1" applyBorder="1" applyAlignment="1" applyProtection="0">
      <alignment horizontal="center" vertical="center" wrapText="1"/>
    </xf>
    <xf numFmtId="0" fontId="4" fillId="2" borderId="5" applyNumberFormat="0" applyFont="1" applyFill="1" applyBorder="1" applyAlignment="1" applyProtection="0">
      <alignment horizontal="center" vertical="center" wrapText="1"/>
    </xf>
    <xf numFmtId="0" fontId="4" fillId="2" borderId="6" applyNumberFormat="0" applyFont="1" applyFill="1" applyBorder="1" applyAlignment="1" applyProtection="0">
      <alignment horizontal="center" vertical="center" wrapText="1"/>
    </xf>
    <xf numFmtId="49" fontId="5" fillId="2" borderId="3" applyNumberFormat="1" applyFont="1" applyFill="1" applyBorder="1" applyAlignment="1" applyProtection="0">
      <alignment horizontal="center" vertical="center"/>
    </xf>
    <xf numFmtId="0" fontId="3" fillId="2" borderId="7" applyNumberFormat="0" applyFont="1" applyFill="1" applyBorder="1" applyAlignment="1" applyProtection="0">
      <alignment horizontal="center" vertical="center" wrapText="1"/>
    </xf>
    <xf numFmtId="0" fontId="4" fillId="2" borderId="7" applyNumberFormat="0" applyFont="1" applyFill="1" applyBorder="1" applyAlignment="1" applyProtection="0">
      <alignment horizontal="center" vertical="center" wrapText="1"/>
    </xf>
    <xf numFmtId="0" fontId="5" fillId="2" borderId="8" applyNumberFormat="0" applyFont="1" applyFill="1" applyBorder="1" applyAlignment="1" applyProtection="0">
      <alignment horizontal="center" vertical="center"/>
    </xf>
    <xf numFmtId="0" fontId="3" fillId="2" borderId="8" applyNumberFormat="0" applyFont="1" applyFill="1" applyBorder="1" applyAlignment="1" applyProtection="0">
      <alignment horizontal="center" vertical="center" wrapText="1"/>
    </xf>
    <xf numFmtId="0" fontId="4" fillId="2" borderId="8" applyNumberFormat="0" applyFont="1" applyFill="1" applyBorder="1" applyAlignment="1" applyProtection="0">
      <alignment horizontal="center" vertical="center" wrapText="1"/>
    </xf>
    <xf numFmtId="49" fontId="4" fillId="2" borderId="8" applyNumberFormat="1" applyFont="1" applyFill="1" applyBorder="1" applyAlignment="1" applyProtection="0">
      <alignment horizontal="center" vertical="center" wrapText="1"/>
    </xf>
    <xf numFmtId="59" fontId="4" fillId="2" borderId="8" applyNumberFormat="1" applyFont="1" applyFill="1" applyBorder="1" applyAlignment="1" applyProtection="0">
      <alignment horizontal="center" vertical="center" wrapText="1"/>
    </xf>
    <xf numFmtId="49" fontId="4" fillId="2" borderId="9" applyNumberFormat="1" applyFont="1" applyFill="1" applyBorder="1" applyAlignment="1" applyProtection="0">
      <alignment horizontal="center" vertical="center" wrapText="1"/>
    </xf>
    <xf numFmtId="49" fontId="5" fillId="2" borderId="10" applyNumberFormat="1" applyFont="1" applyFill="1" applyBorder="1" applyAlignment="1" applyProtection="0">
      <alignment horizontal="center" vertical="center"/>
    </xf>
    <xf numFmtId="49" fontId="6" fillId="2" borderId="4" applyNumberFormat="1" applyFont="1" applyFill="1" applyBorder="1" applyAlignment="1" applyProtection="0">
      <alignment horizontal="center" vertical="center" wrapText="1"/>
    </xf>
    <xf numFmtId="0" fontId="0" fillId="2" borderId="5" applyNumberFormat="0" applyFont="1" applyFill="1" applyBorder="1" applyAlignment="1" applyProtection="0">
      <alignment vertical="bottom"/>
    </xf>
    <xf numFmtId="0" fontId="6" fillId="2" borderId="5" applyNumberFormat="0" applyFont="1" applyFill="1" applyBorder="1" applyAlignment="1" applyProtection="0">
      <alignment horizontal="center" vertical="center" wrapText="1"/>
    </xf>
    <xf numFmtId="0" fontId="6" fillId="2" borderId="11" applyNumberFormat="0" applyFont="1" applyFill="1" applyBorder="1" applyAlignment="1" applyProtection="0">
      <alignment horizontal="center" vertical="center" wrapText="1"/>
    </xf>
    <xf numFmtId="0" fontId="7" fillId="2" borderId="12" applyNumberFormat="0" applyFont="1" applyFill="1" applyBorder="1" applyAlignment="1" applyProtection="0">
      <alignment horizontal="center" vertical="center" wrapText="1"/>
    </xf>
    <xf numFmtId="0" fontId="0" fillId="2" borderId="13" applyNumberFormat="0" applyFont="1" applyFill="1" applyBorder="1" applyAlignment="1" applyProtection="0">
      <alignment vertical="bottom"/>
    </xf>
    <xf numFmtId="0" fontId="3" fillId="2" borderId="9" applyNumberFormat="1" applyFont="1" applyFill="1" applyBorder="1" applyAlignment="1" applyProtection="0">
      <alignment horizontal="center" vertical="center" wrapText="1"/>
    </xf>
    <xf numFmtId="0" fontId="4" fillId="2" borderId="9" applyNumberFormat="1" applyFont="1" applyFill="1" applyBorder="1" applyAlignment="1" applyProtection="0">
      <alignment horizontal="center" vertical="center" wrapText="1"/>
    </xf>
    <xf numFmtId="1" fontId="7" fillId="2" borderId="9" applyNumberFormat="1" applyFont="1" applyFill="1" applyBorder="1" applyAlignment="1" applyProtection="0">
      <alignment horizontal="left" vertical="center" wrapText="1"/>
    </xf>
    <xf numFmtId="60" fontId="8" fillId="2" borderId="9" applyNumberFormat="1" applyFont="1" applyFill="1" applyBorder="1" applyAlignment="1" applyProtection="0">
      <alignment horizontal="left" vertical="center" wrapText="1"/>
    </xf>
    <xf numFmtId="2" fontId="7" fillId="2" borderId="9" applyNumberFormat="1" applyFont="1" applyFill="1" applyBorder="1" applyAlignment="1" applyProtection="0">
      <alignment horizontal="left" vertical="center" wrapText="1"/>
    </xf>
    <xf numFmtId="61" fontId="7" fillId="2" borderId="9" applyNumberFormat="1" applyFont="1" applyFill="1" applyBorder="1" applyAlignment="1" applyProtection="0">
      <alignment horizontal="left" vertical="center" wrapText="1"/>
    </xf>
    <xf numFmtId="49" fontId="0" fillId="2" borderId="13" applyNumberFormat="1" applyFont="1" applyFill="1" applyBorder="1" applyAlignment="1" applyProtection="0">
      <alignment vertical="center"/>
    </xf>
    <xf numFmtId="49" fontId="0" fillId="2" borderId="13" applyNumberFormat="1" applyFont="1" applyFill="1" applyBorder="1" applyAlignment="1" applyProtection="0">
      <alignment vertical="bottom"/>
    </xf>
    <xf numFmtId="0" fontId="3" fillId="2" borderId="9" applyNumberFormat="1" applyFont="1" applyFill="1" applyBorder="1" applyAlignment="1" applyProtection="0">
      <alignment horizontal="center" vertical="top" wrapText="1"/>
    </xf>
    <xf numFmtId="2" fontId="9" fillId="2" borderId="9" applyNumberFormat="1" applyFont="1" applyFill="1" applyBorder="1" applyAlignment="1" applyProtection="0">
      <alignment horizontal="left" vertical="center"/>
    </xf>
    <xf numFmtId="49" fontId="0" fillId="2" borderId="13" applyNumberFormat="1" applyFont="1" applyFill="1" applyBorder="1" applyAlignment="1" applyProtection="0">
      <alignment horizontal="left" vertical="center"/>
    </xf>
    <xf numFmtId="61" fontId="7" fillId="2" borderId="3" applyNumberFormat="1" applyFont="1" applyFill="1" applyBorder="1" applyAlignment="1" applyProtection="0">
      <alignment horizontal="left" vertical="center" wrapText="1"/>
    </xf>
    <xf numFmtId="49" fontId="0" fillId="2" borderId="14" applyNumberFormat="1" applyFont="1" applyFill="1" applyBorder="1" applyAlignment="1" applyProtection="0">
      <alignment horizontal="left" vertical="center"/>
    </xf>
    <xf numFmtId="2" fontId="4" fillId="2" borderId="9" applyNumberFormat="1" applyFont="1" applyFill="1" applyBorder="1" applyAlignment="1" applyProtection="0">
      <alignment horizontal="left" vertical="center" wrapText="1"/>
    </xf>
    <xf numFmtId="61" fontId="4" fillId="2" borderId="8" applyNumberFormat="1" applyFont="1" applyFill="1" applyBorder="1" applyAlignment="1" applyProtection="0">
      <alignment horizontal="left" vertical="center" wrapText="1"/>
    </xf>
    <xf numFmtId="60" fontId="4" fillId="2" borderId="9" applyNumberFormat="1" applyFont="1" applyFill="1" applyBorder="1" applyAlignment="1" applyProtection="0">
      <alignment horizontal="left" vertical="center" wrapText="1"/>
    </xf>
    <xf numFmtId="0" fontId="0" fillId="2" borderId="9" applyNumberFormat="0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0" fontId="6" fillId="2" borderId="15" applyNumberFormat="0" applyFont="1" applyFill="1" applyBorder="1" applyAlignment="1" applyProtection="0">
      <alignment vertical="center" wrapText="1"/>
    </xf>
    <xf numFmtId="0" fontId="6" fillId="2" borderId="15" applyNumberFormat="0" applyFont="1" applyFill="1" applyBorder="1" applyAlignment="1" applyProtection="0">
      <alignment horizontal="left" vertical="center" wrapText="1"/>
    </xf>
    <xf numFmtId="49" fontId="10" fillId="2" borderId="2" applyNumberFormat="1" applyFont="1" applyFill="1" applyBorder="1" applyAlignment="1" applyProtection="0">
      <alignment horizontal="center" vertical="bottom"/>
    </xf>
    <xf numFmtId="0" fontId="10" fillId="2" borderId="2" applyNumberFormat="0" applyFont="1" applyFill="1" applyBorder="1" applyAlignment="1" applyProtection="0">
      <alignment horizontal="center" vertical="bottom"/>
    </xf>
    <xf numFmtId="0" fontId="0" fillId="2" borderId="2" applyNumberFormat="0" applyFont="1" applyFill="1" applyBorder="1" applyAlignment="1" applyProtection="0">
      <alignment horizontal="left" vertical="bottom"/>
    </xf>
    <xf numFmtId="60" fontId="7" fillId="2" borderId="9" applyNumberFormat="1" applyFont="1" applyFill="1" applyBorder="1" applyAlignment="1" applyProtection="0">
      <alignment horizontal="left" vertical="center" wrapText="1"/>
    </xf>
    <xf numFmtId="2" fontId="7" fillId="2" borderId="16" applyNumberFormat="1" applyFont="1" applyFill="1" applyBorder="1" applyAlignment="1" applyProtection="0">
      <alignment horizontal="left" vertical="center" wrapText="1"/>
    </xf>
    <xf numFmtId="49" fontId="0" fillId="2" borderId="17" applyNumberFormat="1" applyFont="1" applyFill="1" applyBorder="1" applyAlignment="1" applyProtection="0">
      <alignment vertical="bottom"/>
    </xf>
    <xf numFmtId="49" fontId="0" fillId="2" borderId="18" applyNumberFormat="1" applyFont="1" applyFill="1" applyBorder="1" applyAlignment="1" applyProtection="0">
      <alignment vertical="bottom"/>
    </xf>
    <xf numFmtId="49" fontId="0" fillId="2" borderId="18" applyNumberFormat="1" applyFont="1" applyFill="1" applyBorder="1" applyAlignment="1" applyProtection="0">
      <alignment horizontal="center" vertical="center"/>
    </xf>
    <xf numFmtId="49" fontId="0" fillId="2" borderId="18" applyNumberFormat="1" applyFont="1" applyFill="1" applyBorder="1" applyAlignment="1" applyProtection="0">
      <alignment horizontal="left" vertical="center"/>
    </xf>
    <xf numFmtId="49" fontId="0" fillId="2" borderId="18" applyNumberFormat="1" applyFont="1" applyFill="1" applyBorder="1" applyAlignment="1" applyProtection="0">
      <alignment horizontal="left" vertical="bottom"/>
    </xf>
    <xf numFmtId="49" fontId="4" fillId="2" borderId="4" applyNumberFormat="1" applyFont="1" applyFill="1" applyBorder="1" applyAlignment="1" applyProtection="0">
      <alignment horizontal="center" vertical="top" wrapText="1"/>
    </xf>
    <xf numFmtId="0" fontId="4" fillId="2" borderId="5" applyNumberFormat="0" applyFont="1" applyFill="1" applyBorder="1" applyAlignment="1" applyProtection="0">
      <alignment horizontal="center" vertical="top" wrapText="1"/>
    </xf>
    <xf numFmtId="0" fontId="4" fillId="2" borderId="6" applyNumberFormat="0" applyFont="1" applyFill="1" applyBorder="1" applyAlignment="1" applyProtection="0">
      <alignment horizontal="center" vertical="top" wrapText="1"/>
    </xf>
    <xf numFmtId="61" fontId="4" fillId="2" borderId="9" applyNumberFormat="1" applyFont="1" applyFill="1" applyBorder="1" applyAlignment="1" applyProtection="0">
      <alignment horizontal="left" vertical="center" wrapText="1"/>
    </xf>
    <xf numFmtId="1" fontId="4" fillId="2" borderId="9" applyNumberFormat="1" applyFont="1" applyFill="1" applyBorder="1" applyAlignment="1" applyProtection="0">
      <alignment horizontal="left" vertical="center" wrapText="1"/>
    </xf>
    <xf numFmtId="2" fontId="4" fillId="2" borderId="16" applyNumberFormat="1" applyFont="1" applyFill="1" applyBorder="1" applyAlignment="1" applyProtection="0">
      <alignment horizontal="left" vertical="center" wrapText="1"/>
    </xf>
    <xf numFmtId="0" fontId="0" fillId="2" borderId="19" applyNumberFormat="0" applyFont="1" applyFill="1" applyBorder="1" applyAlignment="1" applyProtection="0">
      <alignment vertical="bottom"/>
    </xf>
    <xf numFmtId="0" fontId="4" fillId="2" borderId="15" applyNumberFormat="0" applyFont="1" applyFill="1" applyBorder="1" applyAlignment="1" applyProtection="0">
      <alignment horizontal="center" vertical="top" wrapText="1"/>
    </xf>
    <xf numFmtId="2" fontId="4" fillId="2" borderId="15" applyNumberFormat="1" applyFont="1" applyFill="1" applyBorder="1" applyAlignment="1" applyProtection="0">
      <alignment horizontal="left" vertical="center" wrapText="1"/>
    </xf>
    <xf numFmtId="61" fontId="4" fillId="2" borderId="15" applyNumberFormat="1" applyFont="1" applyFill="1" applyBorder="1" applyAlignment="1" applyProtection="0">
      <alignment horizontal="left" vertical="center" wrapText="1"/>
    </xf>
    <xf numFmtId="1" fontId="4" fillId="2" borderId="15" applyNumberFormat="1" applyFont="1" applyFill="1" applyBorder="1" applyAlignment="1" applyProtection="0">
      <alignment horizontal="left" vertical="center" wrapText="1"/>
    </xf>
    <xf numFmtId="0" fontId="4" fillId="2" borderId="1" applyNumberFormat="0" applyFont="1" applyFill="1" applyBorder="1" applyAlignment="1" applyProtection="0">
      <alignment horizontal="center" vertical="top" wrapText="1"/>
    </xf>
    <xf numFmtId="2" fontId="4" fillId="2" borderId="1" applyNumberFormat="1" applyFont="1" applyFill="1" applyBorder="1" applyAlignment="1" applyProtection="0">
      <alignment horizontal="left" vertical="center" wrapText="1"/>
    </xf>
    <xf numFmtId="61" fontId="4" fillId="2" borderId="1" applyNumberFormat="1" applyFont="1" applyFill="1" applyBorder="1" applyAlignment="1" applyProtection="0">
      <alignment horizontal="left" vertical="center" wrapText="1"/>
    </xf>
    <xf numFmtId="1" fontId="4" fillId="2" borderId="1" applyNumberFormat="1" applyFont="1" applyFill="1" applyBorder="1" applyAlignment="1" applyProtection="0">
      <alignment horizontal="left" vertical="center" wrapText="1"/>
    </xf>
    <xf numFmtId="2" fontId="4" fillId="2" borderId="1" applyNumberFormat="1" applyFont="1" applyFill="1" applyBorder="1" applyAlignment="1" applyProtection="0">
      <alignment horizontal="center" vertical="center" wrapText="1"/>
    </xf>
    <xf numFmtId="0" fontId="0" fillId="2" borderId="1" applyNumberFormat="0" applyFont="1" applyFill="1" applyBorder="1" applyAlignment="1" applyProtection="0">
      <alignment horizontal="center" vertical="bottom"/>
    </xf>
    <xf numFmtId="0" fontId="4" fillId="2" borderId="2" applyNumberFormat="0" applyFont="1" applyFill="1" applyBorder="1" applyAlignment="1" applyProtection="0">
      <alignment horizontal="center" vertical="top" wrapText="1"/>
    </xf>
    <xf numFmtId="49" fontId="6" fillId="2" borderId="2" applyNumberFormat="1" applyFont="1" applyFill="1" applyBorder="1" applyAlignment="1" applyProtection="0">
      <alignment horizontal="center" vertical="top" wrapText="1"/>
    </xf>
    <xf numFmtId="0" fontId="6" fillId="2" borderId="2" applyNumberFormat="0" applyFont="1" applyFill="1" applyBorder="1" applyAlignment="1" applyProtection="0">
      <alignment horizontal="center" vertical="top" wrapText="1"/>
    </xf>
    <xf numFmtId="2" fontId="4" fillId="2" borderId="2" applyNumberFormat="1" applyFont="1" applyFill="1" applyBorder="1" applyAlignment="1" applyProtection="0">
      <alignment horizontal="center" vertical="center" wrapText="1"/>
    </xf>
    <xf numFmtId="1" fontId="4" fillId="2" borderId="2" applyNumberFormat="1" applyFont="1" applyFill="1" applyBorder="1" applyAlignment="1" applyProtection="0">
      <alignment horizontal="left" vertical="center" wrapText="1"/>
    </xf>
    <xf numFmtId="0" fontId="0" fillId="2" borderId="2" applyNumberFormat="0" applyFont="1" applyFill="1" applyBorder="1" applyAlignment="1" applyProtection="0">
      <alignment horizontal="center" vertical="bottom"/>
    </xf>
    <xf numFmtId="0" fontId="4" fillId="2" borderId="9" applyNumberFormat="1" applyFont="1" applyFill="1" applyBorder="1" applyAlignment="1" applyProtection="0">
      <alignment horizontal="center" vertical="top" wrapText="1"/>
    </xf>
    <xf numFmtId="0" fontId="7" fillId="2" borderId="9" applyNumberFormat="1" applyFont="1" applyFill="1" applyBorder="1" applyAlignment="1" applyProtection="0">
      <alignment horizontal="left" vertical="top" wrapText="1"/>
    </xf>
    <xf numFmtId="0" fontId="0" fillId="2" borderId="18" applyNumberFormat="0" applyFont="1" applyFill="1" applyBorder="1" applyAlignment="1" applyProtection="0">
      <alignment vertical="bottom"/>
    </xf>
    <xf numFmtId="0" fontId="3" fillId="2" borderId="12" applyNumberFormat="1" applyFont="1" applyFill="1" applyBorder="1" applyAlignment="1" applyProtection="0">
      <alignment horizontal="center" vertical="center" wrapText="1"/>
    </xf>
    <xf numFmtId="0" fontId="7" fillId="2" borderId="9" applyNumberFormat="1" applyFont="1" applyFill="1" applyBorder="1" applyAlignment="1" applyProtection="0">
      <alignment horizontal="left" vertical="center" wrapText="1"/>
    </xf>
    <xf numFmtId="0" fontId="3" fillId="2" borderId="12" applyNumberFormat="1" applyFont="1" applyFill="1" applyBorder="1" applyAlignment="1" applyProtection="0">
      <alignment horizontal="center" vertical="top" wrapText="1"/>
    </xf>
    <xf numFmtId="49" fontId="0" fillId="2" borderId="18" applyNumberFormat="1" applyFont="1" applyFill="1" applyBorder="1" applyAlignment="1" applyProtection="0">
      <alignment vertical="top"/>
    </xf>
    <xf numFmtId="60" fontId="7" fillId="2" borderId="9" applyNumberFormat="1" applyFont="1" applyFill="1" applyBorder="1" applyAlignment="1" applyProtection="0">
      <alignment horizontal="left" vertical="top" wrapText="1"/>
    </xf>
    <xf numFmtId="0" fontId="3" fillId="2" borderId="17" applyNumberFormat="1" applyFont="1" applyFill="1" applyBorder="1" applyAlignment="1" applyProtection="0">
      <alignment horizontal="center" vertical="top" wrapText="1"/>
    </xf>
    <xf numFmtId="0" fontId="3" fillId="2" borderId="18" applyNumberFormat="1" applyFont="1" applyFill="1" applyBorder="1" applyAlignment="1" applyProtection="0">
      <alignment horizontal="center" vertical="top" wrapText="1"/>
    </xf>
    <xf numFmtId="0" fontId="3" fillId="2" borderId="19" applyNumberFormat="1" applyFont="1" applyFill="1" applyBorder="1" applyAlignment="1" applyProtection="0">
      <alignment horizontal="center" vertical="top" wrapText="1"/>
    </xf>
    <xf numFmtId="2" fontId="7" fillId="2" borderId="12" applyNumberFormat="1" applyFont="1" applyFill="1" applyBorder="1" applyAlignment="1" applyProtection="0">
      <alignment horizontal="left" vertical="center" wrapText="1"/>
    </xf>
    <xf numFmtId="49" fontId="4" fillId="2" borderId="9" applyNumberFormat="1" applyFont="1" applyFill="1" applyBorder="1" applyAlignment="1" applyProtection="0">
      <alignment horizontal="center" vertical="top" wrapText="1"/>
    </xf>
    <xf numFmtId="0" fontId="3" fillId="2" borderId="10" applyNumberFormat="1" applyFont="1" applyFill="1" applyBorder="1" applyAlignment="1" applyProtection="0">
      <alignment horizontal="center" vertical="top" wrapText="1"/>
    </xf>
    <xf numFmtId="0" fontId="3" fillId="2" borderId="13" applyNumberFormat="1" applyFont="1" applyFill="1" applyBorder="1" applyAlignment="1" applyProtection="0">
      <alignment horizontal="center" vertical="center" wrapText="1"/>
    </xf>
    <xf numFmtId="0" fontId="3" fillId="2" borderId="14" applyNumberFormat="1" applyFont="1" applyFill="1" applyBorder="1" applyAlignment="1" applyProtection="0">
      <alignment horizontal="center" vertical="top" wrapText="1"/>
    </xf>
    <xf numFmtId="0" fontId="3" fillId="2" borderId="4" applyNumberFormat="0" applyFont="1" applyFill="1" applyBorder="1" applyAlignment="1" applyProtection="0">
      <alignment horizontal="center" vertical="top" wrapText="1"/>
    </xf>
    <xf numFmtId="49" fontId="4" fillId="2" borderId="5" applyNumberFormat="1" applyFont="1" applyFill="1" applyBorder="1" applyAlignment="1" applyProtection="0">
      <alignment horizontal="center" vertical="top" wrapText="1"/>
    </xf>
    <xf numFmtId="61" fontId="4" fillId="2" borderId="20" applyNumberFormat="1" applyFont="1" applyFill="1" applyBorder="1" applyAlignment="1" applyProtection="0">
      <alignment horizontal="left" vertical="center" wrapText="1"/>
    </xf>
    <xf numFmtId="2" fontId="4" fillId="2" borderId="20" applyNumberFormat="1" applyFont="1" applyFill="1" applyBorder="1" applyAlignment="1" applyProtection="0">
      <alignment horizontal="left" vertical="center" wrapText="1"/>
    </xf>
    <xf numFmtId="2" fontId="4" fillId="2" borderId="12" applyNumberFormat="1" applyFont="1" applyFill="1" applyBorder="1" applyAlignment="1" applyProtection="0">
      <alignment horizontal="left" vertical="center" wrapText="1"/>
    </xf>
    <xf numFmtId="0" fontId="3" fillId="2" borderId="5" applyNumberFormat="0" applyFont="1" applyFill="1" applyBorder="1" applyAlignment="1" applyProtection="0">
      <alignment horizontal="center" vertical="top" wrapText="1"/>
    </xf>
    <xf numFmtId="49" fontId="6" fillId="2" borderId="5" applyNumberFormat="1" applyFont="1" applyFill="1" applyBorder="1" applyAlignment="1" applyProtection="0">
      <alignment horizontal="center" vertical="top" wrapText="1"/>
    </xf>
    <xf numFmtId="0" fontId="6" fillId="2" borderId="5" applyNumberFormat="0" applyFont="1" applyFill="1" applyBorder="1" applyAlignment="1" applyProtection="0">
      <alignment horizontal="center" vertical="top" wrapText="1"/>
    </xf>
    <xf numFmtId="2" fontId="4" fillId="2" borderId="5" applyNumberFormat="1" applyFont="1" applyFill="1" applyBorder="1" applyAlignment="1" applyProtection="0">
      <alignment horizontal="left" vertical="center" wrapText="1"/>
    </xf>
    <xf numFmtId="1" fontId="4" fillId="2" borderId="5" applyNumberFormat="1" applyFont="1" applyFill="1" applyBorder="1" applyAlignment="1" applyProtection="0">
      <alignment horizontal="left" vertical="center" wrapText="1"/>
    </xf>
    <xf numFmtId="0" fontId="3" fillId="2" borderId="16" applyNumberFormat="1" applyFont="1" applyFill="1" applyBorder="1" applyAlignment="1" applyProtection="0">
      <alignment horizontal="center" vertical="top" wrapText="1"/>
    </xf>
    <xf numFmtId="0" fontId="4" fillId="2" borderId="20" applyNumberFormat="1" applyFont="1" applyFill="1" applyBorder="1" applyAlignment="1" applyProtection="0">
      <alignment horizontal="center" vertical="top" wrapText="1"/>
    </xf>
    <xf numFmtId="0" fontId="7" fillId="2" borderId="20" applyNumberFormat="1" applyFont="1" applyFill="1" applyBorder="1" applyAlignment="1" applyProtection="0">
      <alignment horizontal="left" vertical="top" wrapText="1"/>
    </xf>
    <xf numFmtId="2" fontId="7" fillId="2" borderId="20" applyNumberFormat="1" applyFont="1" applyFill="1" applyBorder="1" applyAlignment="1" applyProtection="0">
      <alignment horizontal="left" vertical="center" wrapText="1"/>
    </xf>
    <xf numFmtId="61" fontId="7" fillId="2" borderId="20" applyNumberFormat="1" applyFont="1" applyFill="1" applyBorder="1" applyAlignment="1" applyProtection="0">
      <alignment horizontal="left" vertical="center" wrapText="1"/>
    </xf>
    <xf numFmtId="1" fontId="7" fillId="2" borderId="20" applyNumberFormat="1" applyFont="1" applyFill="1" applyBorder="1" applyAlignment="1" applyProtection="0">
      <alignment horizontal="left" vertical="center" wrapText="1"/>
    </xf>
    <xf numFmtId="2" fontId="7" fillId="2" borderId="20" applyNumberFormat="1" applyFont="1" applyFill="1" applyBorder="1" applyAlignment="1" applyProtection="0">
      <alignment horizontal="center" vertical="center" wrapText="1"/>
    </xf>
    <xf numFmtId="49" fontId="0" fillId="2" borderId="17" applyNumberFormat="1" applyFont="1" applyFill="1" applyBorder="1" applyAlignment="1" applyProtection="0">
      <alignment horizontal="left" vertical="bottom"/>
    </xf>
    <xf numFmtId="0" fontId="4" fillId="2" borderId="20" applyNumberFormat="1" applyFont="1" applyFill="1" applyBorder="1" applyAlignment="1" applyProtection="0">
      <alignment horizontal="center" vertical="center" wrapText="1"/>
    </xf>
    <xf numFmtId="60" fontId="7" fillId="2" borderId="20" applyNumberFormat="1" applyFont="1" applyFill="1" applyBorder="1" applyAlignment="1" applyProtection="0">
      <alignment horizontal="left" vertical="center" wrapText="1"/>
    </xf>
    <xf numFmtId="0" fontId="3" fillId="2" borderId="21" applyNumberFormat="1" applyFont="1" applyFill="1" applyBorder="1" applyAlignment="1" applyProtection="0">
      <alignment horizontal="center" vertical="center" wrapText="1"/>
    </xf>
    <xf numFmtId="0" fontId="3" fillId="2" borderId="22" applyNumberFormat="1" applyFont="1" applyFill="1" applyBorder="1" applyAlignment="1" applyProtection="0">
      <alignment horizontal="center" vertical="top" wrapText="1"/>
    </xf>
    <xf numFmtId="0" fontId="3" fillId="2" borderId="23" applyNumberFormat="1" applyFont="1" applyFill="1" applyBorder="1" applyAlignment="1" applyProtection="0">
      <alignment horizontal="center" vertical="top" wrapText="1"/>
    </xf>
    <xf numFmtId="60" fontId="8" fillId="2" borderId="20" applyNumberFormat="1" applyFont="1" applyFill="1" applyBorder="1" applyAlignment="1" applyProtection="0">
      <alignment horizontal="left" vertical="center" wrapText="1"/>
    </xf>
    <xf numFmtId="2" fontId="8" fillId="2" borderId="20" applyNumberFormat="1" applyFont="1" applyFill="1" applyBorder="1" applyAlignment="1" applyProtection="0">
      <alignment horizontal="left" vertical="center" wrapText="1"/>
    </xf>
    <xf numFmtId="1" fontId="8" fillId="2" borderId="20" applyNumberFormat="1" applyFont="1" applyFill="1" applyBorder="1" applyAlignment="1" applyProtection="0">
      <alignment horizontal="left" vertical="center" wrapText="1"/>
    </xf>
    <xf numFmtId="0" fontId="3" fillId="2" borderId="22" applyNumberFormat="0" applyFont="1" applyFill="1" applyBorder="1" applyAlignment="1" applyProtection="0">
      <alignment horizontal="center" vertical="top" wrapText="1"/>
    </xf>
    <xf numFmtId="2" fontId="7" fillId="2" borderId="24" applyNumberFormat="1" applyFont="1" applyFill="1" applyBorder="1" applyAlignment="1" applyProtection="0">
      <alignment horizontal="left" vertical="center" wrapText="1"/>
    </xf>
    <xf numFmtId="0" fontId="3" fillId="2" borderId="23" applyNumberFormat="1" applyFont="1" applyFill="1" applyBorder="1" applyAlignment="1" applyProtection="0">
      <alignment horizontal="center" vertical="center" wrapText="1"/>
    </xf>
    <xf numFmtId="2" fontId="7" fillId="2" borderId="25" applyNumberFormat="1" applyFont="1" applyFill="1" applyBorder="1" applyAlignment="1" applyProtection="0">
      <alignment horizontal="left" vertical="center" wrapText="1"/>
    </xf>
    <xf numFmtId="0" fontId="3" fillId="2" borderId="16" applyNumberFormat="1" applyFont="1" applyFill="1" applyBorder="1" applyAlignment="1" applyProtection="0">
      <alignment horizontal="center" vertical="center" wrapText="1"/>
    </xf>
    <xf numFmtId="49" fontId="0" fillId="2" borderId="18" applyNumberFormat="1" applyFont="1" applyFill="1" applyBorder="1" applyAlignment="1" applyProtection="0">
      <alignment vertical="center"/>
    </xf>
    <xf numFmtId="0" fontId="4" fillId="2" borderId="24" applyNumberFormat="1" applyFont="1" applyFill="1" applyBorder="1" applyAlignment="1" applyProtection="0">
      <alignment horizontal="center" vertical="center" wrapText="1"/>
    </xf>
    <xf numFmtId="1" fontId="7" fillId="2" borderId="24" applyNumberFormat="1" applyFont="1" applyFill="1" applyBorder="1" applyAlignment="1" applyProtection="0">
      <alignment horizontal="left" vertical="center" wrapText="1"/>
    </xf>
    <xf numFmtId="60" fontId="7" fillId="2" borderId="24" applyNumberFormat="1" applyFont="1" applyFill="1" applyBorder="1" applyAlignment="1" applyProtection="0">
      <alignment horizontal="left" vertical="center" wrapText="1"/>
    </xf>
    <xf numFmtId="0" fontId="4" fillId="2" borderId="25" applyNumberFormat="1" applyFont="1" applyFill="1" applyBorder="1" applyAlignment="1" applyProtection="0">
      <alignment horizontal="center" vertical="center" wrapText="1"/>
    </xf>
    <xf numFmtId="1" fontId="8" fillId="2" borderId="25" applyNumberFormat="1" applyFont="1" applyFill="1" applyBorder="1" applyAlignment="1" applyProtection="0">
      <alignment horizontal="left" vertical="center" wrapText="1"/>
    </xf>
    <xf numFmtId="60" fontId="7" fillId="2" borderId="25" applyNumberFormat="1" applyFont="1" applyFill="1" applyBorder="1" applyAlignment="1" applyProtection="0">
      <alignment horizontal="left" vertical="center" wrapText="1"/>
    </xf>
    <xf numFmtId="1" fontId="7" fillId="2" borderId="25" applyNumberFormat="1" applyFont="1" applyFill="1" applyBorder="1" applyAlignment="1" applyProtection="0">
      <alignment horizontal="left" vertical="center" wrapText="1"/>
    </xf>
    <xf numFmtId="49" fontId="0" fillId="2" borderId="19" applyNumberFormat="1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  <xf numFmtId="0" fontId="0" fillId="2" borderId="26" applyNumberFormat="0" applyFont="1" applyFill="1" applyBorder="1" applyAlignment="1" applyProtection="0">
      <alignment vertical="bottom"/>
    </xf>
    <xf numFmtId="49" fontId="0" fillId="2" borderId="27" applyNumberFormat="1" applyFont="1" applyFill="1" applyBorder="1" applyAlignment="1" applyProtection="0">
      <alignment vertical="bottom"/>
    </xf>
    <xf numFmtId="49" fontId="0" fillId="2" borderId="22" applyNumberFormat="1" applyFont="1" applyFill="1" applyBorder="1" applyAlignment="1" applyProtection="0">
      <alignment vertical="bottom"/>
    </xf>
    <xf numFmtId="49" fontId="7" fillId="2" borderId="9" applyNumberFormat="1" applyFont="1" applyFill="1" applyBorder="1" applyAlignment="1" applyProtection="0">
      <alignment horizontal="left" vertical="center" wrapText="1"/>
    </xf>
    <xf numFmtId="49" fontId="0" fillId="2" borderId="22" applyNumberFormat="1" applyFont="1" applyFill="1" applyBorder="1" applyAlignment="1" applyProtection="0">
      <alignment vertical="center"/>
    </xf>
    <xf numFmtId="49" fontId="0" fillId="2" borderId="22" applyNumberFormat="1" applyFont="1" applyFill="1" applyBorder="1" applyAlignment="1" applyProtection="0">
      <alignment horizontal="left" vertical="center"/>
    </xf>
    <xf numFmtId="2" fontId="4" fillId="2" borderId="9" applyNumberFormat="1" applyFont="1" applyFill="1" applyBorder="1" applyAlignment="1" applyProtection="0">
      <alignment horizontal="left" vertical="top" wrapText="1"/>
    </xf>
    <xf numFmtId="0" fontId="0" fillId="2" borderId="22" applyNumberFormat="0" applyFont="1" applyFill="1" applyBorder="1" applyAlignment="1" applyProtection="0">
      <alignment vertical="bottom"/>
    </xf>
    <xf numFmtId="2" fontId="4" fillId="2" borderId="15" applyNumberFormat="1" applyFont="1" applyFill="1" applyBorder="1" applyAlignment="1" applyProtection="0">
      <alignment horizontal="left" vertical="top" wrapText="1"/>
    </xf>
    <xf numFmtId="0" fontId="0" fillId="2" borderId="28" applyNumberFormat="0" applyFont="1" applyFill="1" applyBorder="1" applyAlignment="1" applyProtection="0">
      <alignment vertical="bottom"/>
    </xf>
    <xf numFmtId="0" fontId="6" fillId="2" borderId="29" applyNumberFormat="0" applyFont="1" applyFill="1" applyBorder="1" applyAlignment="1" applyProtection="0">
      <alignment horizontal="center" vertical="center" wrapText="1"/>
    </xf>
    <xf numFmtId="0" fontId="6" fillId="2" borderId="2" applyNumberFormat="0" applyFont="1" applyFill="1" applyBorder="1" applyAlignment="1" applyProtection="0">
      <alignment horizontal="center" vertical="center" wrapText="1"/>
    </xf>
    <xf numFmtId="49" fontId="6" fillId="2" borderId="2" applyNumberFormat="1" applyFont="1" applyFill="1" applyBorder="1" applyAlignment="1" applyProtection="0">
      <alignment horizontal="center" vertical="center" wrapText="1"/>
    </xf>
    <xf numFmtId="1" fontId="6" fillId="2" borderId="2" applyNumberFormat="1" applyFont="1" applyFill="1" applyBorder="1" applyAlignment="1" applyProtection="0">
      <alignment horizontal="left" vertical="center" wrapText="1"/>
    </xf>
    <xf numFmtId="0" fontId="7" fillId="2" borderId="2" applyNumberFormat="0" applyFont="1" applyFill="1" applyBorder="1" applyAlignment="1" applyProtection="0">
      <alignment horizontal="center" vertical="center" wrapText="1"/>
    </xf>
    <xf numFmtId="0" fontId="0" fillId="2" borderId="30" applyNumberFormat="0" applyFont="1" applyFill="1" applyBorder="1" applyAlignment="1" applyProtection="0">
      <alignment vertical="bottom"/>
    </xf>
    <xf numFmtId="14" fontId="0" fillId="2" borderId="27" applyNumberFormat="1" applyFont="1" applyFill="1" applyBorder="1" applyAlignment="1" applyProtection="0">
      <alignment vertical="bottom"/>
    </xf>
    <xf numFmtId="49" fontId="0" fillId="2" borderId="25" applyNumberFormat="1" applyFont="1" applyFill="1" applyBorder="1" applyAlignment="1" applyProtection="0">
      <alignment vertical="bottom"/>
    </xf>
    <xf numFmtId="49" fontId="0" fillId="2" borderId="9" applyNumberFormat="1" applyFont="1" applyFill="1" applyBorder="1" applyAlignment="1" applyProtection="0">
      <alignment vertical="bottom"/>
    </xf>
    <xf numFmtId="0" fontId="4" fillId="2" borderId="4" applyNumberFormat="0" applyFont="1" applyFill="1" applyBorder="1" applyAlignment="1" applyProtection="0">
      <alignment horizontal="center" vertical="top" wrapText="1"/>
    </xf>
    <xf numFmtId="2" fontId="4" fillId="2" borderId="6" applyNumberFormat="1" applyFont="1" applyFill="1" applyBorder="1" applyAlignment="1" applyProtection="0">
      <alignment horizontal="left" vertical="center" wrapText="1"/>
    </xf>
    <xf numFmtId="2" fontId="4" fillId="2" borderId="4" applyNumberFormat="1" applyFont="1" applyFill="1" applyBorder="1" applyAlignment="1" applyProtection="0">
      <alignment horizontal="left" vertical="center" wrapText="1"/>
    </xf>
    <xf numFmtId="49" fontId="0" fillId="2" borderId="26" applyNumberFormat="1" applyFont="1" applyFill="1" applyBorder="1" applyAlignment="1" applyProtection="0">
      <alignment vertical="bottom"/>
    </xf>
    <xf numFmtId="61" fontId="4" fillId="2" borderId="9" applyNumberFormat="1" applyFont="1" applyFill="1" applyBorder="1" applyAlignment="1" applyProtection="0">
      <alignment horizontal="center" vertical="center" wrapText="1"/>
    </xf>
    <xf numFmtId="49" fontId="6" fillId="2" borderId="5" applyNumberFormat="1" applyFont="1" applyFill="1" applyBorder="1" applyAlignment="1" applyProtection="0">
      <alignment horizontal="center" vertical="center" wrapText="1"/>
    </xf>
    <xf numFmtId="2" fontId="4" fillId="2" borderId="11" applyNumberFormat="1" applyFont="1" applyFill="1" applyBorder="1" applyAlignment="1" applyProtection="0">
      <alignment horizontal="left" vertical="center" wrapText="1"/>
    </xf>
    <xf numFmtId="49" fontId="0" fillId="2" borderId="27" applyNumberFormat="1" applyFont="1" applyFill="1" applyBorder="1" applyAlignment="1" applyProtection="0">
      <alignment horizontal="left" vertical="center"/>
    </xf>
    <xf numFmtId="2" fontId="11" fillId="2" borderId="9" applyNumberFormat="1" applyFont="1" applyFill="1" applyBorder="1" applyAlignment="1" applyProtection="0">
      <alignment horizontal="left" vertical="center" wrapText="1"/>
    </xf>
    <xf numFmtId="0" fontId="7" fillId="2" borderId="16" applyNumberFormat="1" applyFont="1" applyFill="1" applyBorder="1" applyAlignment="1" applyProtection="0">
      <alignment horizontal="left" vertical="center" wrapText="1"/>
    </xf>
    <xf numFmtId="0" fontId="4" fillId="2" borderId="5" applyNumberFormat="0" applyFont="1" applyFill="1" applyBorder="1" applyAlignment="1" applyProtection="0">
      <alignment vertical="center" wrapText="1"/>
    </xf>
    <xf numFmtId="2" fontId="4" fillId="2" borderId="5" applyNumberFormat="1" applyFont="1" applyFill="1" applyBorder="1" applyAlignment="1" applyProtection="0">
      <alignment horizontal="center" vertical="center" wrapText="1"/>
    </xf>
    <xf numFmtId="0" fontId="4" fillId="2" borderId="11" applyNumberFormat="0" applyFont="1" applyFill="1" applyBorder="1" applyAlignment="1" applyProtection="0">
      <alignment horizontal="center" vertical="center" wrapText="1"/>
    </xf>
    <xf numFmtId="49" fontId="0" fillId="2" borderId="23" applyNumberFormat="1" applyFont="1" applyFill="1" applyBorder="1" applyAlignment="1" applyProtection="0">
      <alignment vertical="bottom"/>
    </xf>
    <xf numFmtId="0" fontId="3" fillId="2" borderId="20" applyNumberFormat="1" applyFont="1" applyFill="1" applyBorder="1" applyAlignment="1" applyProtection="0">
      <alignment horizontal="center" vertical="center" wrapText="1"/>
    </xf>
    <xf numFmtId="0" fontId="0" fillId="2" borderId="24" applyNumberFormat="0" applyFont="1" applyFill="1" applyBorder="1" applyAlignment="1" applyProtection="0">
      <alignment vertical="bottom"/>
    </xf>
    <xf numFmtId="61" fontId="7" fillId="2" borderId="12" applyNumberFormat="1" applyFont="1" applyFill="1" applyBorder="1" applyAlignment="1" applyProtection="0">
      <alignment horizontal="left" vertical="center" wrapText="1"/>
    </xf>
    <xf numFmtId="1" fontId="7" fillId="2" borderId="9" applyNumberFormat="1" applyFont="1" applyFill="1" applyBorder="1" applyAlignment="1" applyProtection="0">
      <alignment horizontal="left" vertical="top" wrapText="1"/>
    </xf>
    <xf numFmtId="60" fontId="7" fillId="2" borderId="9" applyNumberFormat="1" applyFont="1" applyFill="1" applyBorder="1" applyAlignment="1" applyProtection="0">
      <alignment horizontal="center" vertical="center" wrapText="1"/>
    </xf>
    <xf numFmtId="2" fontId="7" fillId="2" borderId="16" applyNumberFormat="1" applyFont="1" applyFill="1" applyBorder="1" applyAlignment="1" applyProtection="0">
      <alignment horizontal="center" vertical="center" wrapText="1"/>
    </xf>
    <xf numFmtId="2" fontId="7" fillId="2" borderId="9" applyNumberFormat="1" applyFont="1" applyFill="1" applyBorder="1" applyAlignment="1" applyProtection="0">
      <alignment horizontal="center" vertical="center" wrapText="1"/>
    </xf>
    <xf numFmtId="0" fontId="3" fillId="2" borderId="10" applyNumberFormat="1" applyFont="1" applyFill="1" applyBorder="1" applyAlignment="1" applyProtection="0">
      <alignment horizontal="center" vertical="center" wrapText="1"/>
    </xf>
    <xf numFmtId="0" fontId="4" fillId="2" borderId="10" applyNumberFormat="1" applyFont="1" applyFill="1" applyBorder="1" applyAlignment="1" applyProtection="0">
      <alignment horizontal="center" vertical="center" wrapText="1"/>
    </xf>
    <xf numFmtId="1" fontId="7" fillId="2" borderId="10" applyNumberFormat="1" applyFont="1" applyFill="1" applyBorder="1" applyAlignment="1" applyProtection="0">
      <alignment horizontal="left" vertical="center" wrapText="1"/>
    </xf>
    <xf numFmtId="60" fontId="7" fillId="2" borderId="10" applyNumberFormat="1" applyFont="1" applyFill="1" applyBorder="1" applyAlignment="1" applyProtection="0">
      <alignment horizontal="left" vertical="center" wrapText="1"/>
    </xf>
    <xf numFmtId="2" fontId="7" fillId="2" borderId="21" applyNumberFormat="1" applyFont="1" applyFill="1" applyBorder="1" applyAlignment="1" applyProtection="0">
      <alignment horizontal="left" vertical="center" wrapText="1"/>
    </xf>
    <xf numFmtId="2" fontId="7" fillId="2" borderId="10" applyNumberFormat="1" applyFont="1" applyFill="1" applyBorder="1" applyAlignment="1" applyProtection="0">
      <alignment horizontal="left" vertical="center" wrapText="1"/>
    </xf>
    <xf numFmtId="0" fontId="3" fillId="2" borderId="22" applyNumberFormat="1" applyFont="1" applyFill="1" applyBorder="1" applyAlignment="1" applyProtection="0">
      <alignment horizontal="center" vertical="center" wrapText="1"/>
    </xf>
    <xf numFmtId="0" fontId="4" fillId="2" borderId="22" applyNumberFormat="1" applyFont="1" applyFill="1" applyBorder="1" applyAlignment="1" applyProtection="0">
      <alignment horizontal="center" vertical="center" wrapText="1"/>
    </xf>
    <xf numFmtId="1" fontId="7" fillId="2" borderId="22" applyNumberFormat="1" applyFont="1" applyFill="1" applyBorder="1" applyAlignment="1" applyProtection="0">
      <alignment horizontal="left" vertical="center" wrapText="1"/>
    </xf>
    <xf numFmtId="60" fontId="7" fillId="2" borderId="22" applyNumberFormat="1" applyFont="1" applyFill="1" applyBorder="1" applyAlignment="1" applyProtection="0">
      <alignment horizontal="left" vertical="center" wrapText="1"/>
    </xf>
    <xf numFmtId="2" fontId="7" fillId="2" borderId="22" applyNumberFormat="1" applyFont="1" applyFill="1" applyBorder="1" applyAlignment="1" applyProtection="0">
      <alignment horizontal="left" vertical="center" wrapText="1"/>
    </xf>
    <xf numFmtId="49" fontId="4" fillId="2" borderId="22" applyNumberFormat="1" applyFont="1" applyFill="1" applyBorder="1" applyAlignment="1" applyProtection="0">
      <alignment horizontal="center" vertical="center" wrapText="1"/>
    </xf>
    <xf numFmtId="0" fontId="7" fillId="2" borderId="22" applyNumberFormat="0" applyFont="1" applyFill="1" applyBorder="1" applyAlignment="1" applyProtection="0">
      <alignment horizontal="left" vertical="center" wrapText="1"/>
    </xf>
    <xf numFmtId="0" fontId="4" fillId="2" borderId="31" applyNumberFormat="0" applyFont="1" applyFill="1" applyBorder="1" applyAlignment="1" applyProtection="0">
      <alignment horizontal="center" vertical="center" wrapText="1"/>
    </xf>
    <xf numFmtId="49" fontId="4" fillId="2" borderId="32" applyNumberFormat="1" applyFont="1" applyFill="1" applyBorder="1" applyAlignment="1" applyProtection="0">
      <alignment horizontal="center" vertical="center" wrapText="1"/>
    </xf>
    <xf numFmtId="0" fontId="4" fillId="2" borderId="32" applyNumberFormat="0" applyFont="1" applyFill="1" applyBorder="1" applyAlignment="1" applyProtection="0">
      <alignment horizontal="center" vertical="center" wrapText="1"/>
    </xf>
    <xf numFmtId="0" fontId="4" fillId="2" borderId="33" applyNumberFormat="0" applyFont="1" applyFill="1" applyBorder="1" applyAlignment="1" applyProtection="0">
      <alignment horizontal="center" vertical="center" wrapText="1"/>
    </xf>
    <xf numFmtId="2" fontId="4" fillId="2" borderId="14" applyNumberFormat="1" applyFont="1" applyFill="1" applyBorder="1" applyAlignment="1" applyProtection="0">
      <alignment horizontal="left" vertical="center" wrapText="1"/>
    </xf>
    <xf numFmtId="2" fontId="4" fillId="2" borderId="14" applyNumberFormat="1" applyFont="1" applyFill="1" applyBorder="1" applyAlignment="1" applyProtection="0">
      <alignment horizontal="center" vertical="center" wrapText="1"/>
    </xf>
    <xf numFmtId="1" fontId="4" fillId="2" borderId="14" applyNumberFormat="1" applyFont="1" applyFill="1" applyBorder="1" applyAlignment="1" applyProtection="0">
      <alignment horizontal="left" vertical="center" wrapText="1"/>
    </xf>
    <xf numFmtId="2" fontId="4" fillId="2" borderId="27" applyNumberFormat="1" applyFont="1" applyFill="1" applyBorder="1" applyAlignment="1" applyProtection="0">
      <alignment horizontal="left" vertical="center" wrapText="1"/>
    </xf>
    <xf numFmtId="0" fontId="4" fillId="2" borderId="4" applyNumberFormat="0" applyFont="1" applyFill="1" applyBorder="1" applyAlignment="1" applyProtection="0">
      <alignment horizontal="center" vertical="center" wrapText="1"/>
    </xf>
    <xf numFmtId="0" fontId="4" fillId="2" borderId="5" applyNumberFormat="0" applyFont="1" applyFill="1" applyBorder="1" applyAlignment="1" applyProtection="0">
      <alignment horizontal="left" vertical="center" wrapText="1"/>
    </xf>
    <xf numFmtId="61" fontId="4" fillId="2" borderId="5" applyNumberFormat="1" applyFont="1" applyFill="1" applyBorder="1" applyAlignment="1" applyProtection="0">
      <alignment horizontal="left" vertical="center" wrapText="1"/>
    </xf>
    <xf numFmtId="2" fontId="4" fillId="2" borderId="34" applyNumberFormat="1" applyFont="1" applyFill="1" applyBorder="1" applyAlignment="1" applyProtection="0">
      <alignment horizontal="center" vertical="center" wrapText="1"/>
    </xf>
    <xf numFmtId="2" fontId="4" fillId="2" borderId="9" applyNumberFormat="1" applyFont="1" applyFill="1" applyBorder="1" applyAlignment="1" applyProtection="0">
      <alignment horizontal="center" vertical="center" wrapText="1"/>
    </xf>
    <xf numFmtId="2" fontId="4" fillId="2" borderId="23" applyNumberFormat="1" applyFont="1" applyFill="1" applyBorder="1" applyAlignment="1" applyProtection="0">
      <alignment horizontal="left" vertical="center" wrapText="1"/>
    </xf>
    <xf numFmtId="0" fontId="6" fillId="2" borderId="33" applyNumberFormat="0" applyFont="1" applyFill="1" applyBorder="1" applyAlignment="1" applyProtection="0">
      <alignment horizontal="center" vertical="center" wrapText="1"/>
    </xf>
    <xf numFmtId="0" fontId="4" fillId="2" borderId="4" applyNumberFormat="0" applyFont="1" applyFill="1" applyBorder="1" applyAlignment="1" applyProtection="0">
      <alignment vertical="center" wrapText="1"/>
    </xf>
    <xf numFmtId="49" fontId="4" fillId="2" borderId="5" applyNumberFormat="1" applyFont="1" applyFill="1" applyBorder="1" applyAlignment="1" applyProtection="0">
      <alignment horizontal="center" vertical="center" wrapText="1"/>
    </xf>
    <xf numFmtId="0" fontId="4" fillId="2" borderId="12" applyNumberFormat="0" applyFont="1" applyFill="1" applyBorder="1" applyAlignment="1" applyProtection="0">
      <alignment horizontal="center" vertical="center" wrapText="1"/>
    </xf>
    <xf numFmtId="0" fontId="4" fillId="2" borderId="9" applyNumberFormat="0" applyFont="1" applyFill="1" applyBorder="1" applyAlignment="1" applyProtection="0">
      <alignment horizontal="center" vertical="center" wrapText="1"/>
    </xf>
    <xf numFmtId="0" fontId="7" fillId="2" borderId="9" applyNumberFormat="0" applyFont="1" applyFill="1" applyBorder="1" applyAlignment="1" applyProtection="0">
      <alignment horizontal="center" vertical="center" wrapText="1"/>
    </xf>
    <xf numFmtId="0" fontId="7" fillId="2" borderId="9" applyNumberFormat="0" applyFont="1" applyFill="1" applyBorder="1" applyAlignment="1" applyProtection="0">
      <alignment horizontal="left" vertical="center" wrapText="1"/>
    </xf>
    <xf numFmtId="0" fontId="3" fillId="2" borderId="9" applyNumberFormat="0" applyFont="1" applyFill="1" applyBorder="1" applyAlignment="1" applyProtection="0">
      <alignment horizontal="center" vertical="center" wrapText="1"/>
    </xf>
    <xf numFmtId="2" fontId="12" fillId="2" borderId="10" applyNumberFormat="1" applyFont="1" applyFill="1" applyBorder="1" applyAlignment="1" applyProtection="0">
      <alignment horizontal="left" vertical="center" wrapText="1"/>
    </xf>
    <xf numFmtId="2" fontId="12" fillId="2" borderId="9" applyNumberFormat="1" applyFont="1" applyFill="1" applyBorder="1" applyAlignment="1" applyProtection="0">
      <alignment horizontal="left" vertical="center" wrapText="1"/>
    </xf>
    <xf numFmtId="0" fontId="9" fillId="2" borderId="9" applyNumberFormat="0" applyFont="1" applyFill="1" applyBorder="1" applyAlignment="1" applyProtection="0">
      <alignment horizontal="center" vertical="center" wrapText="1"/>
    </xf>
    <xf numFmtId="2" fontId="12" fillId="2" borderId="21" applyNumberFormat="1" applyFont="1" applyFill="1" applyBorder="1" applyAlignment="1" applyProtection="0">
      <alignment horizontal="left" vertical="center" wrapText="1"/>
    </xf>
    <xf numFmtId="0" fontId="13" fillId="2" borderId="15" applyNumberFormat="0" applyFont="1" applyFill="1" applyBorder="1" applyAlignment="1" applyProtection="0">
      <alignment vertical="center" wrapText="1"/>
    </xf>
    <xf numFmtId="0" fontId="13" fillId="2" borderId="15" applyNumberFormat="0" applyFont="1" applyFill="1" applyBorder="1" applyAlignment="1" applyProtection="0">
      <alignment horizontal="center" vertical="center" wrapText="1"/>
    </xf>
    <xf numFmtId="0" fontId="13" fillId="2" borderId="35" applyNumberFormat="0" applyFont="1" applyFill="1" applyBorder="1" applyAlignment="1" applyProtection="0">
      <alignment horizontal="center" vertical="center" wrapText="1"/>
    </xf>
    <xf numFmtId="49" fontId="3" fillId="2" borderId="9" applyNumberFormat="1" applyFont="1" applyFill="1" applyBorder="1" applyAlignment="1" applyProtection="0">
      <alignment horizontal="center" vertical="center" wrapText="1"/>
    </xf>
    <xf numFmtId="2" fontId="5" fillId="2" borderId="14" applyNumberFormat="1" applyFont="1" applyFill="1" applyBorder="1" applyAlignment="1" applyProtection="0">
      <alignment horizontal="left" vertical="center" wrapText="1"/>
    </xf>
    <xf numFmtId="61" fontId="5" fillId="2" borderId="9" applyNumberFormat="1" applyFont="1" applyFill="1" applyBorder="1" applyAlignment="1" applyProtection="0">
      <alignment horizontal="left" vertical="center" wrapText="1"/>
    </xf>
    <xf numFmtId="2" fontId="5" fillId="2" borderId="9" applyNumberFormat="1" applyFont="1" applyFill="1" applyBorder="1" applyAlignment="1" applyProtection="0">
      <alignment horizontal="left" vertical="center" wrapText="1"/>
    </xf>
    <xf numFmtId="0" fontId="0" fillId="2" borderId="9" applyNumberFormat="0" applyFont="1" applyFill="1" applyBorder="1" applyAlignment="1" applyProtection="0">
      <alignment horizontal="center" vertical="center" wrapText="1"/>
    </xf>
    <xf numFmtId="2" fontId="5" fillId="2" borderId="9" applyNumberFormat="1" applyFont="1" applyFill="1" applyBorder="1" applyAlignment="1" applyProtection="0">
      <alignment horizontal="left" vertical="top" wrapText="1"/>
    </xf>
    <xf numFmtId="2" fontId="12" fillId="2" borderId="23" applyNumberFormat="1" applyFont="1" applyFill="1" applyBorder="1" applyAlignment="1" applyProtection="0">
      <alignment horizontal="left" vertical="center" wrapText="1"/>
    </xf>
    <xf numFmtId="0" fontId="13" fillId="2" borderId="1" applyNumberFormat="0" applyFont="1" applyFill="1" applyBorder="1" applyAlignment="1" applyProtection="0">
      <alignment horizontal="center" vertical="center" wrapText="1"/>
    </xf>
    <xf numFmtId="59" fontId="3" fillId="2" borderId="9" applyNumberFormat="1" applyFont="1" applyFill="1" applyBorder="1" applyAlignment="1" applyProtection="0">
      <alignment horizontal="left" vertical="center" wrapText="1"/>
    </xf>
    <xf numFmtId="0" fontId="13" fillId="2" borderId="9" applyNumberFormat="0" applyFont="1" applyFill="1" applyBorder="1" applyAlignment="1" applyProtection="0">
      <alignment horizontal="center" vertical="center" wrapText="1"/>
    </xf>
    <xf numFmtId="49" fontId="3" fillId="2" borderId="9" applyNumberFormat="1" applyFont="1" applyFill="1" applyBorder="1" applyAlignment="1" applyProtection="0">
      <alignment horizontal="left" vertical="center" wrapText="1"/>
    </xf>
    <xf numFmtId="0" fontId="0" fillId="2" borderId="36" applyNumberFormat="0" applyFont="1" applyFill="1" applyBorder="1" applyAlignment="1" applyProtection="0">
      <alignment vertical="bottom"/>
    </xf>
    <xf numFmtId="0" fontId="7" fillId="2" borderId="1" applyNumberFormat="0" applyFont="1" applyFill="1" applyBorder="1" applyAlignment="1" applyProtection="0">
      <alignment horizontal="center" vertical="center"/>
    </xf>
    <xf numFmtId="0" fontId="0" fillId="2" borderId="15" applyNumberFormat="0" applyFont="1" applyFill="1" applyBorder="1" applyAlignment="1" applyProtection="0">
      <alignment horizontal="center" vertical="bottom"/>
    </xf>
    <xf numFmtId="0" fontId="7" fillId="2" borderId="15" applyNumberFormat="0" applyFont="1" applyFill="1" applyBorder="1" applyAlignment="1" applyProtection="0">
      <alignment horizontal="center" vertical="center" wrapText="1"/>
    </xf>
    <xf numFmtId="49" fontId="0" fillId="2" borderId="15" applyNumberFormat="1" applyFont="1" applyFill="1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114298</xdr:colOff>
      <xdr:row>0</xdr:row>
      <xdr:rowOff>0</xdr:rowOff>
    </xdr:from>
    <xdr:to>
      <xdr:col>12</xdr:col>
      <xdr:colOff>507998</xdr:colOff>
      <xdr:row>3</xdr:row>
      <xdr:rowOff>145412</xdr:rowOff>
    </xdr:to>
    <xdr:sp>
      <xdr:nvSpPr>
        <xdr:cNvPr id="2" name="WordArt 5"/>
        <xdr:cNvSpPr txBox="1"/>
      </xdr:nvSpPr>
      <xdr:spPr>
        <a:xfrm>
          <a:off x="114298" y="-45513"/>
          <a:ext cx="8331201" cy="69786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0" tIns="0" rIns="0" bIns="0" numCol="1" anchor="ctr">
          <a:normAutofit fontScale="100000" lnSpcReduction="0"/>
        </a:bodyPr>
        <a:lstStyle/>
        <a:p>
          <a:pPr marL="0" marR="0" indent="0" algn="ctr" defTabSz="832103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 w="9360" cap="flat">
                <a:solidFill>
                  <a:srgbClr val="000000"/>
                </a:solidFill>
                <a:prstDash val="solid"/>
                <a:miter lim="800000"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defRPr>
          </a:pPr>
          <a:r>
            <a:rPr b="0" baseline="0" cap="none" i="0" spc="0" strike="noStrike" sz="1800" u="none">
              <a:ln w="9360" cap="flat">
                <a:solidFill>
                  <a:srgbClr val="000000"/>
                </a:solidFill>
                <a:prstDash val="solid"/>
                <a:miter lim="800000"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СПИСОК</a:t>
          </a:r>
          <a:endParaRPr b="0" baseline="0" cap="none" i="0" spc="0" strike="noStrike" sz="500" u="none">
            <a:ln w="9360" cap="flat">
              <a:solidFill>
                <a:srgbClr val="000000"/>
              </a:solidFill>
              <a:prstDash val="solid"/>
              <a:miter lim="800000"/>
            </a:ln>
            <a:solidFill>
              <a:srgbClr val="000000"/>
            </a:solidFill>
            <a:uFillTx/>
            <a:latin typeface="Arial"/>
            <a:ea typeface="Arial"/>
            <a:cs typeface="Arial"/>
            <a:sym typeface="Arial"/>
          </a:endParaRPr>
        </a:p>
        <a:p>
          <a:pPr marL="0" marR="0" indent="0" algn="ctr" defTabSz="832103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 w="9360" cap="flat">
                <a:solidFill>
                  <a:srgbClr val="000000"/>
                </a:solidFill>
                <a:prstDash val="solid"/>
                <a:miter lim="800000"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defRPr>
          </a:pPr>
          <a:r>
            <a:rPr b="0" baseline="0" cap="none" i="0" spc="0" strike="noStrike" sz="1800" u="none">
              <a:ln w="9360" cap="flat">
                <a:solidFill>
                  <a:srgbClr val="000000"/>
                </a:solidFill>
                <a:prstDash val="solid"/>
                <a:miter lim="800000"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    членов Садоводческого некоммерческого товарищества «Семиславка»</a:t>
          </a:r>
        </a:p>
      </xdr:txBody>
    </xdr:sp>
    <xdr:clientData/>
  </xdr:twoCellAnchor>
  <xdr:twoCellAnchor>
    <xdr:from>
      <xdr:col>0</xdr:col>
      <xdr:colOff>114298</xdr:colOff>
      <xdr:row>0</xdr:row>
      <xdr:rowOff>0</xdr:rowOff>
    </xdr:from>
    <xdr:to>
      <xdr:col>12</xdr:col>
      <xdr:colOff>507998</xdr:colOff>
      <xdr:row>3</xdr:row>
      <xdr:rowOff>145412</xdr:rowOff>
    </xdr:to>
    <xdr:sp>
      <xdr:nvSpPr>
        <xdr:cNvPr id="3" name="WordArt 5"/>
        <xdr:cNvSpPr txBox="1"/>
      </xdr:nvSpPr>
      <xdr:spPr>
        <a:xfrm>
          <a:off x="114298" y="-45513"/>
          <a:ext cx="8331201" cy="69786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0" tIns="0" rIns="0" bIns="0" numCol="1" anchor="ctr">
          <a:normAutofit fontScale="100000" lnSpcReduction="0"/>
        </a:bodyPr>
        <a:lstStyle/>
        <a:p>
          <a:pPr marL="0" marR="0" indent="0" algn="ctr" defTabSz="832103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 w="9360" cap="flat">
                <a:solidFill>
                  <a:srgbClr val="000000"/>
                </a:solidFill>
                <a:prstDash val="solid"/>
                <a:miter lim="800000"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defRPr>
          </a:pPr>
          <a:r>
            <a:rPr b="0" baseline="0" cap="none" i="0" spc="0" strike="noStrike" sz="1800" u="none">
              <a:ln w="9360" cap="flat">
                <a:solidFill>
                  <a:srgbClr val="000000"/>
                </a:solidFill>
                <a:prstDash val="solid"/>
                <a:miter lim="800000"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СПИСОК</a:t>
          </a:r>
          <a:endParaRPr b="0" baseline="0" cap="none" i="0" spc="0" strike="noStrike" sz="500" u="none">
            <a:ln w="9360" cap="flat">
              <a:solidFill>
                <a:srgbClr val="000000"/>
              </a:solidFill>
              <a:prstDash val="solid"/>
              <a:miter lim="800000"/>
            </a:ln>
            <a:solidFill>
              <a:srgbClr val="000000"/>
            </a:solidFill>
            <a:uFillTx/>
            <a:latin typeface="Arial"/>
            <a:ea typeface="Arial"/>
            <a:cs typeface="Arial"/>
            <a:sym typeface="Arial"/>
          </a:endParaRPr>
        </a:p>
        <a:p>
          <a:pPr marL="0" marR="0" indent="0" algn="ctr" defTabSz="832103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 w="9360" cap="flat">
                <a:solidFill>
                  <a:srgbClr val="000000"/>
                </a:solidFill>
                <a:prstDash val="solid"/>
                <a:miter lim="800000"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defRPr>
          </a:pPr>
          <a:r>
            <a:rPr b="0" baseline="0" cap="none" i="0" spc="0" strike="noStrike" sz="1800" u="none">
              <a:ln w="9360" cap="flat">
                <a:solidFill>
                  <a:srgbClr val="000000"/>
                </a:solidFill>
                <a:prstDash val="solid"/>
                <a:miter lim="800000"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    членов Садоводческого некоммерческого товарищества «Семиславка»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M234"/>
  <sheetViews>
    <sheetView workbookViewId="0" showGridLines="0" defaultGridColor="1"/>
  </sheetViews>
  <sheetFormatPr defaultColWidth="8.83333" defaultRowHeight="14.4" customHeight="1" outlineLevelRow="0" outlineLevelCol="0"/>
  <cols>
    <col min="1" max="1" width="4" style="1" customWidth="1"/>
    <col min="2" max="2" width="6" style="1" customWidth="1"/>
    <col min="3" max="3" width="6.67188" style="1" customWidth="1"/>
    <col min="4" max="4" width="8.35156" style="1" customWidth="1"/>
    <col min="5" max="6" width="9.67188" style="1" customWidth="1"/>
    <col min="7" max="7" width="10.6719" style="1" customWidth="1"/>
    <col min="8" max="8" width="9.5" style="1" customWidth="1"/>
    <col min="9" max="9" width="11.5" style="1" customWidth="1"/>
    <col min="10" max="10" width="8.17188" style="1" customWidth="1"/>
    <col min="11" max="11" width="9.5" style="1" customWidth="1"/>
    <col min="12" max="12" width="10.5" style="1" customWidth="1"/>
    <col min="13" max="13" width="10.1719" style="1" customWidth="1"/>
    <col min="14" max="16384" width="8.85156" style="1" customWidth="1"/>
  </cols>
  <sheetData>
    <row r="1" ht="14.4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4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4.7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5.3" customHeight="1">
      <c r="A4" t="s" s="4">
        <v>0</v>
      </c>
      <c r="B4" t="s" s="5">
        <v>1</v>
      </c>
      <c r="C4" t="s" s="6">
        <v>2</v>
      </c>
      <c r="D4" s="7"/>
      <c r="E4" s="7"/>
      <c r="F4" s="8"/>
      <c r="G4" t="s" s="6">
        <v>3</v>
      </c>
      <c r="H4" s="7"/>
      <c r="I4" s="7"/>
      <c r="J4" s="8"/>
      <c r="K4" t="s" s="6">
        <v>4</v>
      </c>
      <c r="L4" s="8"/>
      <c r="M4" t="s" s="9">
        <v>5</v>
      </c>
    </row>
    <row r="5" ht="15.3" customHeight="1">
      <c r="A5" s="10"/>
      <c r="B5" s="11"/>
      <c r="C5" t="s" s="5">
        <v>6</v>
      </c>
      <c r="D5" t="s" s="5">
        <v>7</v>
      </c>
      <c r="E5" t="s" s="5">
        <v>8</v>
      </c>
      <c r="F5" t="s" s="5">
        <v>9</v>
      </c>
      <c r="G5" t="s" s="6">
        <v>10</v>
      </c>
      <c r="H5" s="8"/>
      <c r="I5" t="s" s="6">
        <v>11</v>
      </c>
      <c r="J5" s="8"/>
      <c r="K5" t="s" s="6">
        <v>12</v>
      </c>
      <c r="L5" s="8"/>
      <c r="M5" s="12"/>
    </row>
    <row r="6" ht="45.3" customHeight="1">
      <c r="A6" s="13"/>
      <c r="B6" s="14"/>
      <c r="C6" s="14"/>
      <c r="D6" t="s" s="15">
        <v>13</v>
      </c>
      <c r="E6" t="s" s="15">
        <v>14</v>
      </c>
      <c r="F6" s="16">
        <v>0.102</v>
      </c>
      <c r="G6" t="s" s="17">
        <v>15</v>
      </c>
      <c r="H6" t="s" s="17">
        <v>16</v>
      </c>
      <c r="I6" t="s" s="17">
        <v>17</v>
      </c>
      <c r="J6" t="s" s="17">
        <v>18</v>
      </c>
      <c r="K6" t="s" s="17">
        <v>19</v>
      </c>
      <c r="L6" t="s" s="17">
        <v>20</v>
      </c>
      <c r="M6" t="s" s="18">
        <v>21</v>
      </c>
    </row>
    <row r="7" ht="17.7" customHeight="1">
      <c r="A7" t="s" s="19">
        <v>22</v>
      </c>
      <c r="B7" s="20"/>
      <c r="C7" s="21"/>
      <c r="D7" s="21"/>
      <c r="E7" s="21"/>
      <c r="F7" s="21"/>
      <c r="G7" s="21"/>
      <c r="H7" s="21"/>
      <c r="I7" s="21"/>
      <c r="J7" s="21"/>
      <c r="K7" s="22"/>
      <c r="L7" s="23"/>
      <c r="M7" s="24"/>
    </row>
    <row r="8" ht="15.6" customHeight="1">
      <c r="A8" s="25">
        <v>1</v>
      </c>
      <c r="B8" s="26">
        <v>1</v>
      </c>
      <c r="C8" s="27">
        <v>10046</v>
      </c>
      <c r="D8" s="28">
        <v>9732</v>
      </c>
      <c r="E8" s="29">
        <f>C8-D8</f>
        <v>314</v>
      </c>
      <c r="F8" s="30">
        <f>SUM(E8*10.2/100)</f>
        <v>32.028</v>
      </c>
      <c r="G8" s="29">
        <f>SUM(E8*5.93)</f>
        <v>1862.02</v>
      </c>
      <c r="H8" s="29">
        <f>SUM(F8*5.93)</f>
        <v>189.92604</v>
      </c>
      <c r="I8" s="29">
        <f>SUM(G8+H8)</f>
        <v>2051.94604</v>
      </c>
      <c r="J8" s="27">
        <v>10046</v>
      </c>
      <c r="K8" s="29"/>
      <c r="L8" s="29">
        <v>2051.95</v>
      </c>
      <c r="M8" t="s" s="31">
        <v>23</v>
      </c>
    </row>
    <row r="9" ht="15.6" customHeight="1">
      <c r="A9" s="25">
        <v>2</v>
      </c>
      <c r="B9" t="s" s="17">
        <v>24</v>
      </c>
      <c r="C9" s="27">
        <v>7113</v>
      </c>
      <c r="D9" s="28">
        <v>7763.8</v>
      </c>
      <c r="E9" s="29">
        <f>C9-D9</f>
        <v>-650.8</v>
      </c>
      <c r="F9" s="30">
        <f>SUM(E9*10.2/100)</f>
        <v>-66.38160000000001</v>
      </c>
      <c r="G9" s="29">
        <f>SUM(E9*5.93)</f>
        <v>-3859.244</v>
      </c>
      <c r="H9" s="29">
        <f>SUM(F9*5.93)</f>
        <v>-393.642888</v>
      </c>
      <c r="I9" s="29">
        <f>G9+H9</f>
        <v>-4252.886888</v>
      </c>
      <c r="J9" s="27">
        <v>7113</v>
      </c>
      <c r="K9" s="29">
        <v>4203.35</v>
      </c>
      <c r="L9" s="29">
        <v>0</v>
      </c>
      <c r="M9" s="24"/>
    </row>
    <row r="10" ht="15.6" customHeight="1">
      <c r="A10" s="25">
        <v>3</v>
      </c>
      <c r="B10" s="26">
        <v>4</v>
      </c>
      <c r="C10" s="27">
        <v>7151</v>
      </c>
      <c r="D10" s="28">
        <v>6936</v>
      </c>
      <c r="E10" s="29">
        <f>C10-D10</f>
        <v>215</v>
      </c>
      <c r="F10" s="30">
        <f>SUM(E10*10.2/100)</f>
        <v>21.93</v>
      </c>
      <c r="G10" s="29">
        <f>SUM(E10*5.93)</f>
        <v>1274.95</v>
      </c>
      <c r="H10" s="29">
        <f>SUM(F10*5.93)</f>
        <v>130.0449</v>
      </c>
      <c r="I10" s="29">
        <f>SUM(G10+H10)</f>
        <v>1404.9949</v>
      </c>
      <c r="J10" s="27">
        <v>7151</v>
      </c>
      <c r="K10" s="29"/>
      <c r="L10" s="29">
        <v>1404.99</v>
      </c>
      <c r="M10" t="s" s="32">
        <v>25</v>
      </c>
    </row>
    <row r="11" ht="15.6" customHeight="1">
      <c r="A11" s="25">
        <v>4</v>
      </c>
      <c r="B11" s="26">
        <v>5</v>
      </c>
      <c r="C11" s="27">
        <v>166</v>
      </c>
      <c r="D11" s="28">
        <v>166</v>
      </c>
      <c r="E11" s="29">
        <f>C11-D11</f>
        <v>0</v>
      </c>
      <c r="F11" s="30">
        <f>SUM(E11*10.2/100)</f>
        <v>0</v>
      </c>
      <c r="G11" s="29">
        <f>SUM(E11*5.93)</f>
        <v>0</v>
      </c>
      <c r="H11" s="29">
        <f>SUM(F11*5.93)</f>
        <v>0</v>
      </c>
      <c r="I11" s="29">
        <f>SUM(G11+H11)</f>
        <v>0</v>
      </c>
      <c r="J11" s="27">
        <v>166</v>
      </c>
      <c r="K11" s="29"/>
      <c r="L11" s="29">
        <v>12.27</v>
      </c>
      <c r="M11" s="24"/>
    </row>
    <row r="12" ht="15.6" customHeight="1">
      <c r="A12" s="33">
        <v>5</v>
      </c>
      <c r="B12" s="26">
        <v>8</v>
      </c>
      <c r="C12" s="27">
        <v>1</v>
      </c>
      <c r="D12" s="28">
        <v>1</v>
      </c>
      <c r="E12" s="29">
        <f>C12-D12</f>
        <v>0</v>
      </c>
      <c r="F12" s="30">
        <f>SUM(E12*10.2/100)</f>
        <v>0</v>
      </c>
      <c r="G12" s="29">
        <f>SUM(E12*5.93)</f>
        <v>0</v>
      </c>
      <c r="H12" s="29">
        <f>SUM(F12*5.93)</f>
        <v>0</v>
      </c>
      <c r="I12" s="29">
        <f>SUM(G12+H12)</f>
        <v>0</v>
      </c>
      <c r="J12" s="27">
        <v>1</v>
      </c>
      <c r="K12" s="29"/>
      <c r="L12" s="29">
        <v>1.23</v>
      </c>
      <c r="M12" s="24"/>
    </row>
    <row r="13" ht="15.6" customHeight="1">
      <c r="A13" s="33">
        <v>6</v>
      </c>
      <c r="B13" s="26">
        <v>9</v>
      </c>
      <c r="C13" s="27">
        <v>4</v>
      </c>
      <c r="D13" s="28">
        <v>4</v>
      </c>
      <c r="E13" s="29">
        <f>C13-D13</f>
        <v>0</v>
      </c>
      <c r="F13" s="30">
        <f>SUM(E13*10.2/100)</f>
        <v>0</v>
      </c>
      <c r="G13" s="29">
        <f>SUM(E13*5.93)</f>
        <v>0</v>
      </c>
      <c r="H13" s="29">
        <f>SUM(F13*5.93)</f>
        <v>0</v>
      </c>
      <c r="I13" s="29">
        <f>SUM(G13+H13)</f>
        <v>0</v>
      </c>
      <c r="J13" s="27">
        <v>4</v>
      </c>
      <c r="K13" s="29"/>
      <c r="L13" s="29">
        <v>0</v>
      </c>
      <c r="M13" s="24"/>
    </row>
    <row r="14" ht="15.6" customHeight="1">
      <c r="A14" s="33">
        <v>7</v>
      </c>
      <c r="B14" s="26">
        <v>10</v>
      </c>
      <c r="C14" s="27">
        <v>1730</v>
      </c>
      <c r="D14" s="28">
        <v>1293</v>
      </c>
      <c r="E14" s="29">
        <f>C14-D14</f>
        <v>437</v>
      </c>
      <c r="F14" s="30">
        <f>SUM(E14*10.2/100)</f>
        <v>44.574</v>
      </c>
      <c r="G14" s="29">
        <f>SUM(E14*5.93)</f>
        <v>2591.41</v>
      </c>
      <c r="H14" s="29">
        <f>SUM(F14*5.93)</f>
        <v>264.32382</v>
      </c>
      <c r="I14" s="29">
        <f>SUM(G14+H14)</f>
        <v>2855.73382</v>
      </c>
      <c r="J14" s="27">
        <v>1730</v>
      </c>
      <c r="K14" s="29"/>
      <c r="L14" s="29">
        <v>2855.73</v>
      </c>
      <c r="M14" t="s" s="32">
        <v>26</v>
      </c>
    </row>
    <row r="15" ht="18" customHeight="1">
      <c r="A15" s="25">
        <v>8</v>
      </c>
      <c r="B15" s="26">
        <v>12</v>
      </c>
      <c r="C15" s="27">
        <v>3541</v>
      </c>
      <c r="D15" s="28">
        <v>3192</v>
      </c>
      <c r="E15" s="29">
        <f>C15-D15</f>
        <v>349</v>
      </c>
      <c r="F15" s="30">
        <f>SUM(E15*10.2/100)</f>
        <v>35.598</v>
      </c>
      <c r="G15" s="29">
        <f>SUM(E15*5.93)</f>
        <v>2069.57</v>
      </c>
      <c r="H15" s="29">
        <f>SUM(F15*5.93)</f>
        <v>211.09614</v>
      </c>
      <c r="I15" s="29">
        <f>G15+H15</f>
        <v>2280.66614</v>
      </c>
      <c r="J15" s="27">
        <v>3541</v>
      </c>
      <c r="K15" s="29"/>
      <c r="L15" s="34">
        <v>2280.67</v>
      </c>
      <c r="M15" t="s" s="35">
        <v>25</v>
      </c>
    </row>
    <row r="16" ht="15.6" customHeight="1">
      <c r="A16" s="33">
        <v>9</v>
      </c>
      <c r="B16" s="26">
        <v>13</v>
      </c>
      <c r="C16" s="27">
        <v>464</v>
      </c>
      <c r="D16" s="28">
        <v>288</v>
      </c>
      <c r="E16" s="29">
        <f>C16-D16</f>
        <v>176</v>
      </c>
      <c r="F16" s="30">
        <f>SUM(E16*10.2/100)</f>
        <v>17.952</v>
      </c>
      <c r="G16" s="29">
        <f>SUM(E16*5.93)</f>
        <v>1043.68</v>
      </c>
      <c r="H16" s="29">
        <f>SUM(F16*5.93)</f>
        <v>106.45536</v>
      </c>
      <c r="I16" s="29">
        <f>G16+H16</f>
        <v>1150.13536</v>
      </c>
      <c r="J16" s="27">
        <v>464</v>
      </c>
      <c r="K16" s="29"/>
      <c r="L16" s="29">
        <v>1150.14</v>
      </c>
      <c r="M16" s="24"/>
    </row>
    <row r="17" ht="15.6" customHeight="1">
      <c r="A17" s="33">
        <v>10</v>
      </c>
      <c r="B17" s="26">
        <v>14</v>
      </c>
      <c r="C17" s="27">
        <v>987</v>
      </c>
      <c r="D17" s="28">
        <v>946</v>
      </c>
      <c r="E17" s="29">
        <f>C17-D17</f>
        <v>41</v>
      </c>
      <c r="F17" s="30">
        <f>SUM(E17*10.2/100)</f>
        <v>4.182</v>
      </c>
      <c r="G17" s="29">
        <f>SUM(E17*5.93)</f>
        <v>243.13</v>
      </c>
      <c r="H17" s="29">
        <f>SUM(F17*5.93)</f>
        <v>24.79926</v>
      </c>
      <c r="I17" s="29">
        <f>G17+H17</f>
        <v>267.92926</v>
      </c>
      <c r="J17" s="27">
        <v>987</v>
      </c>
      <c r="K17" s="29"/>
      <c r="L17" s="29">
        <v>267.93</v>
      </c>
      <c r="M17" t="s" s="32">
        <v>27</v>
      </c>
    </row>
    <row r="18" ht="15.6" customHeight="1">
      <c r="A18" s="33">
        <v>11</v>
      </c>
      <c r="B18" s="26">
        <v>15</v>
      </c>
      <c r="C18" s="27">
        <v>387</v>
      </c>
      <c r="D18" s="28">
        <v>386.7</v>
      </c>
      <c r="E18" s="29">
        <f>C18-D18</f>
        <v>0.3</v>
      </c>
      <c r="F18" s="30">
        <f>SUM(E18*10.2/100)</f>
        <v>0.0306</v>
      </c>
      <c r="G18" s="29">
        <f>SUM(E18*5.93)</f>
        <v>1.779</v>
      </c>
      <c r="H18" s="29">
        <f>SUM(F18*5.93)</f>
        <v>0.181458</v>
      </c>
      <c r="I18" s="29">
        <f>G18+H18</f>
        <v>1.960458</v>
      </c>
      <c r="J18" s="27">
        <v>387</v>
      </c>
      <c r="K18" s="29"/>
      <c r="L18" s="29">
        <v>1.96</v>
      </c>
      <c r="M18" t="s" s="32">
        <v>28</v>
      </c>
    </row>
    <row r="19" ht="15.6" customHeight="1">
      <c r="A19" s="33">
        <v>12</v>
      </c>
      <c r="B19" s="26">
        <v>16</v>
      </c>
      <c r="C19" s="27">
        <v>6161</v>
      </c>
      <c r="D19" s="28">
        <v>5726.5</v>
      </c>
      <c r="E19" s="29">
        <f>C19-D19</f>
        <v>434.5</v>
      </c>
      <c r="F19" s="30">
        <f>SUM(E19*10.2/100)</f>
        <v>44.319</v>
      </c>
      <c r="G19" s="29">
        <f>SUM(E19*5.93)</f>
        <v>2576.585</v>
      </c>
      <c r="H19" s="29">
        <f>SUM(F19*5.93)</f>
        <v>262.81167</v>
      </c>
      <c r="I19" s="29">
        <f>G19+H19</f>
        <v>2839.39667</v>
      </c>
      <c r="J19" s="27">
        <v>6161</v>
      </c>
      <c r="K19" s="29"/>
      <c r="L19" s="29">
        <v>2839.4</v>
      </c>
      <c r="M19" t="s" s="32">
        <v>29</v>
      </c>
    </row>
    <row r="20" ht="15.6" customHeight="1">
      <c r="A20" s="33">
        <v>13</v>
      </c>
      <c r="B20" s="26">
        <v>17</v>
      </c>
      <c r="C20" s="27">
        <v>384</v>
      </c>
      <c r="D20" s="28">
        <v>302</v>
      </c>
      <c r="E20" s="29">
        <f>C20-D20</f>
        <v>82</v>
      </c>
      <c r="F20" s="30">
        <f>SUM(E20*10.2/100)</f>
        <v>8.364000000000001</v>
      </c>
      <c r="G20" s="29">
        <f>SUM(E20*5.93)</f>
        <v>486.26</v>
      </c>
      <c r="H20" s="29">
        <f>SUM(F20*5.93)</f>
        <v>49.59852</v>
      </c>
      <c r="I20" s="29">
        <f>G20+H20</f>
        <v>535.85852</v>
      </c>
      <c r="J20" s="27">
        <v>384</v>
      </c>
      <c r="K20" s="29"/>
      <c r="L20" s="29">
        <v>535.86</v>
      </c>
      <c r="M20" t="s" s="32">
        <v>30</v>
      </c>
    </row>
    <row r="21" ht="15.6" customHeight="1">
      <c r="A21" s="33">
        <v>14</v>
      </c>
      <c r="B21" s="26">
        <v>19</v>
      </c>
      <c r="C21" s="27">
        <v>2061</v>
      </c>
      <c r="D21" s="28">
        <v>1891.9</v>
      </c>
      <c r="E21" s="29">
        <f>C21-D21</f>
        <v>169.1</v>
      </c>
      <c r="F21" s="30">
        <f>SUM(E21*10.2/100)</f>
        <v>17.2482</v>
      </c>
      <c r="G21" s="29">
        <f>SUM(E21*5.93)</f>
        <v>1002.763</v>
      </c>
      <c r="H21" s="29">
        <f>SUM(F21*5.93)</f>
        <v>102.281826</v>
      </c>
      <c r="I21" s="29">
        <f>SUM(G21+H21)</f>
        <v>1105.044826</v>
      </c>
      <c r="J21" s="27">
        <v>2061</v>
      </c>
      <c r="K21" s="29"/>
      <c r="L21" s="29">
        <v>1105.04</v>
      </c>
      <c r="M21" s="32"/>
    </row>
    <row r="22" ht="15.6" customHeight="1">
      <c r="A22" s="33">
        <v>15</v>
      </c>
      <c r="B22" s="26">
        <v>20</v>
      </c>
      <c r="C22" s="27">
        <v>1355</v>
      </c>
      <c r="D22" s="28">
        <v>1178</v>
      </c>
      <c r="E22" s="29">
        <f>C22-D22</f>
        <v>177</v>
      </c>
      <c r="F22" s="30">
        <f>SUM(E22*10.2/100)</f>
        <v>18.054</v>
      </c>
      <c r="G22" s="29">
        <f>SUM(E22*5.93)</f>
        <v>1049.61</v>
      </c>
      <c r="H22" s="29">
        <f>SUM(F22*5.93)</f>
        <v>107.06022</v>
      </c>
      <c r="I22" s="29">
        <f>G22+H22</f>
        <v>1156.67022</v>
      </c>
      <c r="J22" s="27">
        <v>1355</v>
      </c>
      <c r="K22" s="29"/>
      <c r="L22" s="29">
        <v>1156.67</v>
      </c>
      <c r="M22" t="s" s="32">
        <v>31</v>
      </c>
    </row>
    <row r="23" ht="17.25" customHeight="1">
      <c r="A23" s="25">
        <v>16</v>
      </c>
      <c r="B23" s="26">
        <v>21</v>
      </c>
      <c r="C23" s="27">
        <v>4717</v>
      </c>
      <c r="D23" s="28">
        <v>4649.1</v>
      </c>
      <c r="E23" s="29">
        <f>C23-D23</f>
        <v>67.90000000000001</v>
      </c>
      <c r="F23" s="30">
        <f>SUM(E23*10.2/100)</f>
        <v>6.9258</v>
      </c>
      <c r="G23" s="29">
        <f>SUM(E23*5.93)</f>
        <v>402.647</v>
      </c>
      <c r="H23" s="29">
        <f>SUM(F23*5.93)</f>
        <v>41.069994</v>
      </c>
      <c r="I23" s="29">
        <f>G23+H23</f>
        <v>443.716994</v>
      </c>
      <c r="J23" s="27">
        <v>4717</v>
      </c>
      <c r="K23" s="29"/>
      <c r="L23" s="29">
        <v>443.72</v>
      </c>
      <c r="M23" t="s" s="35">
        <v>32</v>
      </c>
    </row>
    <row r="24" ht="21" customHeight="1">
      <c r="A24" s="25">
        <v>17</v>
      </c>
      <c r="B24" s="26">
        <v>22</v>
      </c>
      <c r="C24" s="27">
        <v>3236</v>
      </c>
      <c r="D24" s="28">
        <v>3188.8</v>
      </c>
      <c r="E24" s="29">
        <f>C24-D24</f>
        <v>47.2</v>
      </c>
      <c r="F24" s="36">
        <f>SUM(E24*10.2/100)</f>
        <v>4.8144</v>
      </c>
      <c r="G24" s="29">
        <f>SUM(E24*5.93)</f>
        <v>279.896</v>
      </c>
      <c r="H24" s="29">
        <f>SUM(F24*5.93)</f>
        <v>28.549392</v>
      </c>
      <c r="I24" s="29">
        <f>SUM(G24+H24)</f>
        <v>308.445392</v>
      </c>
      <c r="J24" s="27">
        <v>3236</v>
      </c>
      <c r="K24" s="29"/>
      <c r="L24" s="29">
        <v>308.45</v>
      </c>
      <c r="M24" t="s" s="37">
        <v>33</v>
      </c>
    </row>
    <row r="25" ht="15.3" customHeight="1">
      <c r="A25" t="s" s="6">
        <v>34</v>
      </c>
      <c r="B25" s="20"/>
      <c r="C25" s="7"/>
      <c r="D25" s="8"/>
      <c r="E25" s="38">
        <f>SUM(E8:E24)</f>
        <v>1859.2</v>
      </c>
      <c r="F25" s="39">
        <f>SUM(F8:F24)</f>
        <v>189.6384</v>
      </c>
      <c r="G25" s="38">
        <f>SUM(G8:G24)</f>
        <v>11025.056</v>
      </c>
      <c r="H25" s="38">
        <f>SUM(H8:H24)</f>
        <v>1124.555712</v>
      </c>
      <c r="I25" s="38">
        <f>SUM(I8:I24)</f>
        <v>12149.611712</v>
      </c>
      <c r="J25" s="40"/>
      <c r="K25" s="38">
        <f>SUM(K8:K24)</f>
        <v>4203.35</v>
      </c>
      <c r="L25" s="38">
        <f>SUM(L8:L24)</f>
        <v>16416.01</v>
      </c>
      <c r="M25" s="41"/>
    </row>
    <row r="26" ht="17.4" customHeight="1">
      <c r="A26" s="42"/>
      <c r="B26" s="43"/>
      <c r="C26" s="43"/>
      <c r="D26" s="43"/>
      <c r="E26" s="43"/>
      <c r="F26" s="43"/>
      <c r="G26" s="44"/>
      <c r="H26" s="44"/>
      <c r="I26" s="44"/>
      <c r="J26" s="44"/>
      <c r="K26" s="43"/>
      <c r="L26" s="43"/>
      <c r="M26" s="42"/>
    </row>
    <row r="27" ht="18.6" customHeight="1">
      <c r="A27" s="3"/>
      <c r="B27" t="s" s="45">
        <v>35</v>
      </c>
      <c r="C27" s="46"/>
      <c r="D27" s="46"/>
      <c r="E27" s="46"/>
      <c r="F27" s="46"/>
      <c r="G27" s="46"/>
      <c r="H27" s="46"/>
      <c r="I27" s="3"/>
      <c r="J27" s="47"/>
      <c r="K27" s="3"/>
      <c r="L27" s="3"/>
      <c r="M27" s="3"/>
    </row>
    <row r="28" ht="15.6" customHeight="1">
      <c r="A28" s="33">
        <v>18</v>
      </c>
      <c r="B28" s="26">
        <v>25</v>
      </c>
      <c r="C28" s="27">
        <v>3216</v>
      </c>
      <c r="D28" s="48">
        <v>2945.9</v>
      </c>
      <c r="E28" s="29">
        <f>C28-D28</f>
        <v>270.1</v>
      </c>
      <c r="F28" s="30">
        <f>SUM(E28*10.2/100)</f>
        <v>27.5502</v>
      </c>
      <c r="G28" s="29">
        <f>SUM(E28*5.93)</f>
        <v>1601.693</v>
      </c>
      <c r="H28" s="29">
        <f>SUM(F28*5.93)</f>
        <v>163.372686</v>
      </c>
      <c r="I28" s="29">
        <f>G28+H28</f>
        <v>1765.065686</v>
      </c>
      <c r="J28" s="27">
        <v>3216</v>
      </c>
      <c r="K28" s="29"/>
      <c r="L28" s="49">
        <v>1765.07</v>
      </c>
      <c r="M28" t="s" s="50">
        <v>36</v>
      </c>
    </row>
    <row r="29" ht="15.6" customHeight="1">
      <c r="A29" s="33">
        <v>19</v>
      </c>
      <c r="B29" s="26">
        <v>26</v>
      </c>
      <c r="C29" s="27">
        <v>3121</v>
      </c>
      <c r="D29" s="48">
        <v>3240.9</v>
      </c>
      <c r="E29" s="29">
        <f>C29-D29</f>
        <v>-119.9</v>
      </c>
      <c r="F29" s="30">
        <f>SUM(E29*10.2/100)</f>
        <v>-12.2298</v>
      </c>
      <c r="G29" s="29">
        <f>SUM(E29*5.93)</f>
        <v>-711.0069999999999</v>
      </c>
      <c r="H29" s="29">
        <f>SUM(F29*5.93)</f>
        <v>-72.52271399999999</v>
      </c>
      <c r="I29" s="29">
        <f>SUM(G29+H29)</f>
        <v>-783.529714</v>
      </c>
      <c r="J29" s="27">
        <v>3121</v>
      </c>
      <c r="K29" s="29">
        <v>783.53</v>
      </c>
      <c r="L29" s="49">
        <v>0</v>
      </c>
      <c r="M29" t="s" s="51">
        <v>37</v>
      </c>
    </row>
    <row r="30" ht="17.25" customHeight="1">
      <c r="A30" s="25">
        <v>20</v>
      </c>
      <c r="B30" s="26">
        <v>26</v>
      </c>
      <c r="C30" s="27">
        <v>2546</v>
      </c>
      <c r="D30" s="28">
        <v>2503.3</v>
      </c>
      <c r="E30" s="29">
        <f>C30-D30</f>
        <v>42.7</v>
      </c>
      <c r="F30" s="30">
        <f>SUM(E30*10.2/100)</f>
        <v>4.3554</v>
      </c>
      <c r="G30" s="29">
        <f>SUM(E30*5.93)</f>
        <v>253.211</v>
      </c>
      <c r="H30" s="29">
        <f>SUM(F30*5.93)</f>
        <v>25.827522</v>
      </c>
      <c r="I30" s="29">
        <f>G30+H30</f>
        <v>279.038522</v>
      </c>
      <c r="J30" s="27">
        <v>2546</v>
      </c>
      <c r="K30" s="29"/>
      <c r="L30" s="29">
        <v>279.04</v>
      </c>
      <c r="M30" t="s" s="35">
        <v>38</v>
      </c>
    </row>
    <row r="31" ht="21" customHeight="1">
      <c r="A31" s="25">
        <v>21</v>
      </c>
      <c r="B31" s="26">
        <v>27</v>
      </c>
      <c r="C31" s="27">
        <v>5117</v>
      </c>
      <c r="D31" s="48">
        <v>5176.5</v>
      </c>
      <c r="E31" s="29">
        <f>C31-D31</f>
        <v>-59.5</v>
      </c>
      <c r="F31" s="30">
        <f>SUM(E31*10.2/100)</f>
        <v>-6.069</v>
      </c>
      <c r="G31" s="29">
        <f>SUM(E31*5.93)</f>
        <v>-352.835</v>
      </c>
      <c r="H31" s="29">
        <f>SUM(F31*5.93)</f>
        <v>-35.98917</v>
      </c>
      <c r="I31" s="29">
        <f>G31+H31</f>
        <v>-388.82417</v>
      </c>
      <c r="J31" s="27">
        <v>5117</v>
      </c>
      <c r="K31" s="29">
        <v>388.82</v>
      </c>
      <c r="L31" s="49">
        <v>0</v>
      </c>
      <c r="M31" t="s" s="52">
        <v>39</v>
      </c>
    </row>
    <row r="32" ht="15.6" customHeight="1">
      <c r="A32" s="33">
        <v>22</v>
      </c>
      <c r="B32" s="26">
        <v>28</v>
      </c>
      <c r="C32" s="27">
        <v>3288</v>
      </c>
      <c r="D32" s="48">
        <v>3091</v>
      </c>
      <c r="E32" s="29">
        <f>C32-D32</f>
        <v>197</v>
      </c>
      <c r="F32" s="30">
        <f>SUM(E32*10.2/100)</f>
        <v>20.094</v>
      </c>
      <c r="G32" s="29">
        <f>SUM(E32*5.93)</f>
        <v>1168.21</v>
      </c>
      <c r="H32" s="29">
        <f>SUM(F32*5.93)</f>
        <v>119.15742</v>
      </c>
      <c r="I32" s="29">
        <f>G32+H32</f>
        <v>1287.36742</v>
      </c>
      <c r="J32" s="27">
        <v>3288</v>
      </c>
      <c r="K32" s="29"/>
      <c r="L32" s="49">
        <v>1287.37</v>
      </c>
      <c r="M32" t="s" s="51">
        <v>40</v>
      </c>
    </row>
    <row r="33" ht="15.6" customHeight="1">
      <c r="A33" s="33">
        <v>23</v>
      </c>
      <c r="B33" s="26">
        <v>29</v>
      </c>
      <c r="C33" s="27">
        <v>2355</v>
      </c>
      <c r="D33" s="48">
        <v>2263.1</v>
      </c>
      <c r="E33" s="29">
        <f>C33-D33</f>
        <v>91.90000000000001</v>
      </c>
      <c r="F33" s="30">
        <f>SUM(E33*10.2/100)</f>
        <v>9.373799999999999</v>
      </c>
      <c r="G33" s="29">
        <f>SUM(E33*5.93)</f>
        <v>544.967</v>
      </c>
      <c r="H33" s="29">
        <f>SUM(F33*5.93)</f>
        <v>55.586634</v>
      </c>
      <c r="I33" s="29">
        <f>G33+H33</f>
        <v>600.553634</v>
      </c>
      <c r="J33" s="27">
        <v>2355</v>
      </c>
      <c r="K33" s="29"/>
      <c r="L33" s="49">
        <v>600.55</v>
      </c>
      <c r="M33" t="s" s="51">
        <v>41</v>
      </c>
    </row>
    <row r="34" ht="15.6" customHeight="1">
      <c r="A34" s="33">
        <v>24</v>
      </c>
      <c r="B34" s="26">
        <v>30</v>
      </c>
      <c r="C34" s="27">
        <v>1385</v>
      </c>
      <c r="D34" s="48">
        <v>1363</v>
      </c>
      <c r="E34" s="29">
        <f>C34-D34</f>
        <v>22</v>
      </c>
      <c r="F34" s="30">
        <f>SUM(E34*10.2/100)</f>
        <v>2.244</v>
      </c>
      <c r="G34" s="29">
        <f>SUM(E34*5.93)</f>
        <v>130.46</v>
      </c>
      <c r="H34" s="29">
        <f>SUM(F34*5.93)</f>
        <v>13.30692</v>
      </c>
      <c r="I34" s="29">
        <f>G34+H34</f>
        <v>143.76692</v>
      </c>
      <c r="J34" s="27">
        <v>1385</v>
      </c>
      <c r="K34" s="29"/>
      <c r="L34" s="49">
        <v>7143.77</v>
      </c>
      <c r="M34" t="s" s="51">
        <v>42</v>
      </c>
    </row>
    <row r="35" ht="15.6" customHeight="1">
      <c r="A35" s="25">
        <v>25</v>
      </c>
      <c r="B35" s="26">
        <v>31</v>
      </c>
      <c r="C35" s="27">
        <v>6744</v>
      </c>
      <c r="D35" s="48">
        <v>6616</v>
      </c>
      <c r="E35" s="29">
        <f>C35-D35</f>
        <v>128</v>
      </c>
      <c r="F35" s="30">
        <f>SUM(E35*10.2/100)</f>
        <v>13.056</v>
      </c>
      <c r="G35" s="29">
        <f>SUM(E35*5.93)</f>
        <v>759.04</v>
      </c>
      <c r="H35" s="29">
        <f>SUM(F35*5.93)</f>
        <v>77.42207999999999</v>
      </c>
      <c r="I35" s="29">
        <f>G35+H35</f>
        <v>836.46208</v>
      </c>
      <c r="J35" s="27">
        <v>6744</v>
      </c>
      <c r="K35" s="29"/>
      <c r="L35" s="49">
        <v>836.46</v>
      </c>
      <c r="M35" t="s" s="53">
        <v>43</v>
      </c>
    </row>
    <row r="36" ht="15.6" customHeight="1">
      <c r="A36" s="33">
        <v>26</v>
      </c>
      <c r="B36" s="26">
        <v>33</v>
      </c>
      <c r="C36" s="27">
        <v>959</v>
      </c>
      <c r="D36" s="48">
        <v>629.4</v>
      </c>
      <c r="E36" s="29">
        <f>C36-D36</f>
        <v>329.6</v>
      </c>
      <c r="F36" s="30">
        <f>SUM(E36*10.2/100)</f>
        <v>33.6192</v>
      </c>
      <c r="G36" s="29">
        <f>SUM(E36*5.93)</f>
        <v>1954.528</v>
      </c>
      <c r="H36" s="29">
        <f>SUM(F36*5.93)</f>
        <v>199.361856</v>
      </c>
      <c r="I36" s="29">
        <f>G36+H36</f>
        <v>2153.889856</v>
      </c>
      <c r="J36" s="27">
        <v>959</v>
      </c>
      <c r="K36" s="29"/>
      <c r="L36" s="49">
        <v>2153.89</v>
      </c>
      <c r="M36" t="s" s="51">
        <v>44</v>
      </c>
    </row>
    <row r="37" ht="15.6" customHeight="1">
      <c r="A37" s="33">
        <v>27</v>
      </c>
      <c r="B37" s="26">
        <v>35</v>
      </c>
      <c r="C37" s="27">
        <v>47700</v>
      </c>
      <c r="D37" s="48">
        <v>46645.2</v>
      </c>
      <c r="E37" s="29">
        <f>C37-D37</f>
        <v>1054.8</v>
      </c>
      <c r="F37" s="30">
        <f>SUM(E37*10.2/100)</f>
        <v>107.5896</v>
      </c>
      <c r="G37" s="29">
        <f>SUM(E37*5.93)</f>
        <v>6254.964</v>
      </c>
      <c r="H37" s="29">
        <f>SUM(F37*5.93)</f>
        <v>638.0063280000001</v>
      </c>
      <c r="I37" s="29">
        <f>G37+H37</f>
        <v>6892.970328</v>
      </c>
      <c r="J37" s="27">
        <v>47700</v>
      </c>
      <c r="K37" s="29"/>
      <c r="L37" s="49">
        <v>6892.97</v>
      </c>
      <c r="M37" t="s" s="51">
        <v>45</v>
      </c>
    </row>
    <row r="38" ht="15.6" customHeight="1">
      <c r="A38" s="33">
        <v>28</v>
      </c>
      <c r="B38" s="26">
        <v>37</v>
      </c>
      <c r="C38" s="27">
        <v>9684</v>
      </c>
      <c r="D38" s="48">
        <v>9575.049999999999</v>
      </c>
      <c r="E38" s="29">
        <f>C38-D38</f>
        <v>108.95</v>
      </c>
      <c r="F38" s="30">
        <f>SUM(E38*10.2/100)</f>
        <v>11.1129</v>
      </c>
      <c r="G38" s="29">
        <f>SUM(E38*5.93)</f>
        <v>646.0735</v>
      </c>
      <c r="H38" s="29">
        <f>SUM(F38*5.93)</f>
        <v>65.899497</v>
      </c>
      <c r="I38" s="29">
        <f>G38+H38</f>
        <v>711.972997</v>
      </c>
      <c r="J38" s="27">
        <v>9684</v>
      </c>
      <c r="K38" s="29"/>
      <c r="L38" s="49">
        <v>711.97</v>
      </c>
      <c r="M38" t="s" s="54">
        <v>46</v>
      </c>
    </row>
    <row r="39" ht="15.6" customHeight="1">
      <c r="A39" s="33">
        <v>29</v>
      </c>
      <c r="B39" s="26">
        <v>38</v>
      </c>
      <c r="C39" s="27">
        <v>1847</v>
      </c>
      <c r="D39" s="48">
        <v>1424</v>
      </c>
      <c r="E39" s="29">
        <f>C39-D39</f>
        <v>423</v>
      </c>
      <c r="F39" s="30">
        <f>SUM(E39*10.2/100)</f>
        <v>43.146</v>
      </c>
      <c r="G39" s="29">
        <f>SUM(E39*5.93)</f>
        <v>2508.39</v>
      </c>
      <c r="H39" s="29">
        <f>SUM(F39*5.93)</f>
        <v>255.85578</v>
      </c>
      <c r="I39" s="29">
        <f>G39+H39</f>
        <v>2764.24578</v>
      </c>
      <c r="J39" s="27">
        <v>1847</v>
      </c>
      <c r="K39" s="29"/>
      <c r="L39" s="49">
        <v>2764.25</v>
      </c>
      <c r="M39" t="s" s="51">
        <v>47</v>
      </c>
    </row>
    <row r="40" ht="15.6" customHeight="1">
      <c r="A40" s="33">
        <v>30</v>
      </c>
      <c r="B40" s="26">
        <v>39</v>
      </c>
      <c r="C40" s="27">
        <v>812</v>
      </c>
      <c r="D40" s="48">
        <v>742</v>
      </c>
      <c r="E40" s="29">
        <f>C40-D40</f>
        <v>70</v>
      </c>
      <c r="F40" s="30">
        <f>SUM(E40*10.2/100)</f>
        <v>7.14</v>
      </c>
      <c r="G40" s="29">
        <f>SUM(E40*5.93)</f>
        <v>415.1</v>
      </c>
      <c r="H40" s="29">
        <f>SUM(F40*5.93)</f>
        <v>42.3402</v>
      </c>
      <c r="I40" s="29">
        <f>G40+H40</f>
        <v>457.4402</v>
      </c>
      <c r="J40" s="27">
        <v>812</v>
      </c>
      <c r="K40" s="29"/>
      <c r="L40" s="49">
        <v>457.44</v>
      </c>
      <c r="M40" t="s" s="51">
        <v>48</v>
      </c>
    </row>
    <row r="41" ht="18" customHeight="1">
      <c r="A41" s="25">
        <v>31</v>
      </c>
      <c r="B41" s="26">
        <v>41</v>
      </c>
      <c r="C41" s="27">
        <v>1236</v>
      </c>
      <c r="D41" s="48">
        <v>1308.3</v>
      </c>
      <c r="E41" s="29">
        <f>C41-D41</f>
        <v>-72.3</v>
      </c>
      <c r="F41" s="30">
        <f>SUM(E41*10.2/100)</f>
        <v>-7.3746</v>
      </c>
      <c r="G41" s="29">
        <f>SUM(E41*5.73)</f>
        <v>-414.279</v>
      </c>
      <c r="H41" s="29">
        <f>SUM(F41*5.93)</f>
        <v>-43.731378</v>
      </c>
      <c r="I41" s="29">
        <f>G41+H41</f>
        <v>-458.010378</v>
      </c>
      <c r="J41" s="27">
        <v>1236</v>
      </c>
      <c r="K41" s="29">
        <v>458.01</v>
      </c>
      <c r="L41" s="49">
        <v>0</v>
      </c>
      <c r="M41" t="s" s="52">
        <v>49</v>
      </c>
    </row>
    <row r="42" ht="15.6" customHeight="1">
      <c r="A42" s="33">
        <v>32</v>
      </c>
      <c r="B42" s="26">
        <v>42</v>
      </c>
      <c r="C42" s="27">
        <v>2038</v>
      </c>
      <c r="D42" s="48">
        <v>2098.3</v>
      </c>
      <c r="E42" s="29">
        <f>C42-D42</f>
        <v>-60.3</v>
      </c>
      <c r="F42" s="30">
        <f>SUM(E42*10.2/100)</f>
        <v>-6.1506</v>
      </c>
      <c r="G42" s="29">
        <f>SUM(E42*5.73)</f>
        <v>-345.519</v>
      </c>
      <c r="H42" s="29">
        <f>SUM(F42*5.93)</f>
        <v>-36.473058</v>
      </c>
      <c r="I42" s="29">
        <f>G42+H42</f>
        <v>-381.992058</v>
      </c>
      <c r="J42" s="27">
        <v>2038</v>
      </c>
      <c r="K42" s="29">
        <v>381.99</v>
      </c>
      <c r="L42" s="49">
        <v>0</v>
      </c>
      <c r="M42" t="s" s="51">
        <v>50</v>
      </c>
    </row>
    <row r="43" ht="15.6" customHeight="1">
      <c r="A43" s="33">
        <v>33</v>
      </c>
      <c r="B43" s="26">
        <v>44</v>
      </c>
      <c r="C43" s="27">
        <v>19293</v>
      </c>
      <c r="D43" s="48">
        <v>19152.9</v>
      </c>
      <c r="E43" s="29">
        <f>C43-D43</f>
        <v>140.1</v>
      </c>
      <c r="F43" s="30">
        <f>SUM(E43*10.2/100)</f>
        <v>14.2902</v>
      </c>
      <c r="G43" s="29">
        <f>SUM(E43*5.93)</f>
        <v>830.793</v>
      </c>
      <c r="H43" s="29">
        <f>SUM(F43*5.93)</f>
        <v>84.740886</v>
      </c>
      <c r="I43" s="29">
        <f>G43+H43</f>
        <v>915.5338860000001</v>
      </c>
      <c r="J43" s="27">
        <v>19293</v>
      </c>
      <c r="K43" s="29"/>
      <c r="L43" s="49">
        <v>915.53</v>
      </c>
      <c r="M43" t="s" s="51">
        <v>51</v>
      </c>
    </row>
    <row r="44" ht="15.6" customHeight="1">
      <c r="A44" s="33">
        <v>34</v>
      </c>
      <c r="B44" s="26">
        <v>46</v>
      </c>
      <c r="C44" s="27">
        <v>3182</v>
      </c>
      <c r="D44" s="48">
        <v>2871</v>
      </c>
      <c r="E44" s="29">
        <f>C44-D44</f>
        <v>311</v>
      </c>
      <c r="F44" s="30">
        <f>SUM(E44*10.2/100)</f>
        <v>31.722</v>
      </c>
      <c r="G44" s="29">
        <f>SUM(E44*5.93)</f>
        <v>1844.23</v>
      </c>
      <c r="H44" s="29">
        <f>SUM(F44*5.93)</f>
        <v>188.11146</v>
      </c>
      <c r="I44" s="29">
        <f>G44+H44</f>
        <v>2032.34146</v>
      </c>
      <c r="J44" s="27">
        <v>3182</v>
      </c>
      <c r="K44" s="29"/>
      <c r="L44" s="49">
        <v>2032.34</v>
      </c>
      <c r="M44" t="s" s="51">
        <v>52</v>
      </c>
    </row>
    <row r="45" ht="15.6" customHeight="1">
      <c r="A45" s="33">
        <v>35</v>
      </c>
      <c r="B45" s="26">
        <v>47</v>
      </c>
      <c r="C45" s="27">
        <v>1318</v>
      </c>
      <c r="D45" s="48">
        <v>1305</v>
      </c>
      <c r="E45" s="29">
        <f>C45-D45</f>
        <v>13</v>
      </c>
      <c r="F45" s="30">
        <f>SUM(E45*10.2/100)</f>
        <v>1.326</v>
      </c>
      <c r="G45" s="29">
        <f>SUM(E45*5.93)</f>
        <v>77.09</v>
      </c>
      <c r="H45" s="29">
        <f>SUM(F45*5.93)</f>
        <v>7.86318</v>
      </c>
      <c r="I45" s="29">
        <f>G45+H45</f>
        <v>84.95318</v>
      </c>
      <c r="J45" s="27">
        <v>1318</v>
      </c>
      <c r="K45" s="29"/>
      <c r="L45" s="49">
        <v>84.95</v>
      </c>
      <c r="M45" t="s" s="51">
        <v>53</v>
      </c>
    </row>
    <row r="46" ht="15.6" customHeight="1">
      <c r="A46" s="33">
        <v>36</v>
      </c>
      <c r="B46" s="26">
        <v>49</v>
      </c>
      <c r="C46" s="27">
        <v>953</v>
      </c>
      <c r="D46" s="48">
        <v>547.7</v>
      </c>
      <c r="E46" s="29">
        <f>C46-D46</f>
        <v>405.3</v>
      </c>
      <c r="F46" s="30">
        <f>SUM(E46*10.2/100)</f>
        <v>41.3406</v>
      </c>
      <c r="G46" s="29">
        <f>SUM(E46*5.93)</f>
        <v>2403.429</v>
      </c>
      <c r="H46" s="29">
        <f>SUM(F46*5.93)</f>
        <v>245.149758</v>
      </c>
      <c r="I46" s="29">
        <f>G46+H46</f>
        <v>2648.578758</v>
      </c>
      <c r="J46" s="27">
        <v>953</v>
      </c>
      <c r="K46" s="29"/>
      <c r="L46" s="49">
        <v>2648.58</v>
      </c>
      <c r="M46" t="s" s="51">
        <v>53</v>
      </c>
    </row>
    <row r="47" ht="15.6" customHeight="1">
      <c r="A47" s="33">
        <v>37</v>
      </c>
      <c r="B47" s="26">
        <v>51</v>
      </c>
      <c r="C47" s="27">
        <v>1218</v>
      </c>
      <c r="D47" s="48">
        <v>1291.2</v>
      </c>
      <c r="E47" s="29">
        <f>C47-D47</f>
        <v>-73.2</v>
      </c>
      <c r="F47" s="30">
        <f>SUM(E47*10.2/100)</f>
        <v>-7.4664</v>
      </c>
      <c r="G47" s="29">
        <f>SUM(E47*5.93)</f>
        <v>-434.076</v>
      </c>
      <c r="H47" s="29">
        <f>SUM(F47*5.93)</f>
        <v>-44.275752</v>
      </c>
      <c r="I47" s="29">
        <f>G47+H47</f>
        <v>-478.351752</v>
      </c>
      <c r="J47" s="27">
        <v>1218</v>
      </c>
      <c r="K47" s="29">
        <v>478.35</v>
      </c>
      <c r="L47" s="49">
        <v>0</v>
      </c>
      <c r="M47" t="s" s="51">
        <v>54</v>
      </c>
    </row>
    <row r="48" ht="15.6" customHeight="1">
      <c r="A48" s="33">
        <v>38</v>
      </c>
      <c r="B48" s="26">
        <v>52</v>
      </c>
      <c r="C48" s="27">
        <v>4186</v>
      </c>
      <c r="D48" s="48">
        <v>4183.1</v>
      </c>
      <c r="E48" s="29">
        <f>C48-D48</f>
        <v>2.9</v>
      </c>
      <c r="F48" s="30">
        <f>SUM(E48*10.2/100)</f>
        <v>0.2958</v>
      </c>
      <c r="G48" s="29">
        <f>SUM(E48*5.93)</f>
        <v>17.197</v>
      </c>
      <c r="H48" s="29">
        <f>SUM(F48*5.93)</f>
        <v>1.754094</v>
      </c>
      <c r="I48" s="29">
        <f>G48+H48</f>
        <v>18.951094</v>
      </c>
      <c r="J48" s="27">
        <v>4186</v>
      </c>
      <c r="K48" s="29"/>
      <c r="L48" s="49">
        <v>18.95</v>
      </c>
      <c r="M48" t="s" s="51">
        <v>55</v>
      </c>
    </row>
    <row r="49" ht="15.6" customHeight="1">
      <c r="A49" s="33">
        <v>39</v>
      </c>
      <c r="B49" s="26">
        <v>54</v>
      </c>
      <c r="C49" s="27">
        <v>2134</v>
      </c>
      <c r="D49" s="48">
        <v>2104.8</v>
      </c>
      <c r="E49" s="29">
        <f>C49-D49</f>
        <v>29.2</v>
      </c>
      <c r="F49" s="30">
        <f>SUM(E49*10.2/100)</f>
        <v>2.9784</v>
      </c>
      <c r="G49" s="29">
        <f>SUM(E49*5.93)</f>
        <v>173.156</v>
      </c>
      <c r="H49" s="29">
        <f>SUM(F49*5.93)</f>
        <v>17.661912</v>
      </c>
      <c r="I49" s="29">
        <f>G49+H49</f>
        <v>190.817912</v>
      </c>
      <c r="J49" s="27">
        <v>2134</v>
      </c>
      <c r="K49" s="29"/>
      <c r="L49" s="49">
        <v>190.82</v>
      </c>
      <c r="M49" t="s" s="51">
        <v>56</v>
      </c>
    </row>
    <row r="50" ht="15.6" customHeight="1">
      <c r="A50" s="33">
        <v>40</v>
      </c>
      <c r="B50" s="26">
        <v>56</v>
      </c>
      <c r="C50" s="27">
        <v>9832</v>
      </c>
      <c r="D50" s="48">
        <v>9324</v>
      </c>
      <c r="E50" s="29">
        <f>C50-D50</f>
        <v>508</v>
      </c>
      <c r="F50" s="30">
        <f>SUM(E50*10.2/100)</f>
        <v>51.816</v>
      </c>
      <c r="G50" s="29">
        <f>SUM(E50*5.93)</f>
        <v>3012.44</v>
      </c>
      <c r="H50" s="29">
        <f>SUM(F50*5.93)</f>
        <v>307.26888</v>
      </c>
      <c r="I50" s="29">
        <f>G50+H50</f>
        <v>3319.70888</v>
      </c>
      <c r="J50" s="27">
        <v>9832</v>
      </c>
      <c r="K50" s="29"/>
      <c r="L50" s="49">
        <v>3319.71</v>
      </c>
      <c r="M50" t="s" s="51">
        <v>36</v>
      </c>
    </row>
    <row r="51" ht="15.6" customHeight="1">
      <c r="A51" s="33">
        <v>41</v>
      </c>
      <c r="B51" s="26">
        <v>60</v>
      </c>
      <c r="C51" s="27">
        <v>3892</v>
      </c>
      <c r="D51" s="48">
        <v>3772.2</v>
      </c>
      <c r="E51" s="29">
        <f>C51-D51</f>
        <v>119.8</v>
      </c>
      <c r="F51" s="30">
        <f>SUM(E51*10.2/100)</f>
        <v>12.2196</v>
      </c>
      <c r="G51" s="29">
        <f>SUM(E51*5.93)</f>
        <v>710.414</v>
      </c>
      <c r="H51" s="29">
        <f>SUM(F51*5.93)</f>
        <v>72.462228</v>
      </c>
      <c r="I51" s="29">
        <f>G51+H51</f>
        <v>782.876228</v>
      </c>
      <c r="J51" s="27">
        <v>3892</v>
      </c>
      <c r="K51" s="29"/>
      <c r="L51" s="49">
        <v>782.88</v>
      </c>
      <c r="M51" t="s" s="51">
        <v>36</v>
      </c>
    </row>
    <row r="52" ht="15.6" customHeight="1">
      <c r="A52" s="33">
        <v>42</v>
      </c>
      <c r="B52" s="26">
        <v>61</v>
      </c>
      <c r="C52" s="27">
        <v>1816</v>
      </c>
      <c r="D52" s="48">
        <v>1938.67</v>
      </c>
      <c r="E52" s="29">
        <f>C52-D52</f>
        <v>-122.67</v>
      </c>
      <c r="F52" s="30">
        <f>SUM(E52*10.2/100)</f>
        <v>-12.51234</v>
      </c>
      <c r="G52" s="29">
        <f>SUM(E52*5.93)</f>
        <v>-727.4331</v>
      </c>
      <c r="H52" s="29">
        <f>SUM(F52*5.93)</f>
        <v>-74.19817620000001</v>
      </c>
      <c r="I52" s="29">
        <f>G52+H52</f>
        <v>-801.6312762</v>
      </c>
      <c r="J52" s="27">
        <v>1816</v>
      </c>
      <c r="K52" s="29">
        <v>801.63</v>
      </c>
      <c r="L52" s="49">
        <v>0</v>
      </c>
      <c r="M52" t="s" s="51">
        <v>57</v>
      </c>
    </row>
    <row r="53" ht="15.3" customHeight="1">
      <c r="A53" t="s" s="55">
        <v>58</v>
      </c>
      <c r="B53" s="20"/>
      <c r="C53" s="56"/>
      <c r="D53" s="57"/>
      <c r="E53" s="38">
        <f>SUM(E28:E52)</f>
        <v>3759.48</v>
      </c>
      <c r="F53" s="58">
        <f>SUM(F28:F52)</f>
        <v>383.46696</v>
      </c>
      <c r="G53" s="38">
        <f>SUM(G28:G52)</f>
        <v>22320.2364</v>
      </c>
      <c r="H53" s="38">
        <f>SUM(H28:H52)</f>
        <v>2273.9590728</v>
      </c>
      <c r="I53" s="38">
        <f>SUM(I28:I52)</f>
        <v>24594.1954728</v>
      </c>
      <c r="J53" s="59"/>
      <c r="K53" s="38">
        <f>SUM(K28:K52)</f>
        <v>3292.33</v>
      </c>
      <c r="L53" s="60">
        <f>SUM(L28:L52)</f>
        <v>34886.54</v>
      </c>
      <c r="M53" s="61"/>
    </row>
    <row r="54" ht="15" customHeight="1">
      <c r="A54" s="62"/>
      <c r="B54" s="62"/>
      <c r="C54" s="62"/>
      <c r="D54" s="62"/>
      <c r="E54" s="63"/>
      <c r="F54" s="64"/>
      <c r="G54" s="63"/>
      <c r="H54" s="63"/>
      <c r="I54" s="63"/>
      <c r="J54" s="65"/>
      <c r="K54" s="63"/>
      <c r="L54" s="63"/>
      <c r="M54" s="42"/>
    </row>
    <row r="55" ht="15" customHeight="1">
      <c r="A55" s="66"/>
      <c r="B55" s="66"/>
      <c r="C55" s="66"/>
      <c r="D55" s="66"/>
      <c r="E55" s="67"/>
      <c r="F55" s="68"/>
      <c r="G55" s="67"/>
      <c r="H55" s="67"/>
      <c r="I55" s="67"/>
      <c r="J55" s="69"/>
      <c r="K55" s="67"/>
      <c r="L55" s="67"/>
      <c r="M55" s="2"/>
    </row>
    <row r="56" ht="15" customHeight="1">
      <c r="A56" s="66"/>
      <c r="B56" s="66"/>
      <c r="C56" s="66"/>
      <c r="D56" s="66"/>
      <c r="E56" s="70"/>
      <c r="F56" s="68"/>
      <c r="G56" s="67"/>
      <c r="H56" s="67"/>
      <c r="I56" s="67"/>
      <c r="J56" s="69"/>
      <c r="K56" s="67"/>
      <c r="L56" s="67"/>
      <c r="M56" s="71"/>
    </row>
    <row r="57" ht="17.7" customHeight="1">
      <c r="A57" s="72"/>
      <c r="B57" s="72"/>
      <c r="C57" t="s" s="73">
        <v>59</v>
      </c>
      <c r="D57" s="74"/>
      <c r="E57" s="74"/>
      <c r="F57" s="74"/>
      <c r="G57" s="74"/>
      <c r="H57" s="74"/>
      <c r="I57" s="75"/>
      <c r="J57" s="76"/>
      <c r="K57" s="75"/>
      <c r="L57" s="75"/>
      <c r="M57" s="77"/>
    </row>
    <row r="58" ht="15.6" customHeight="1">
      <c r="A58" s="33">
        <v>43</v>
      </c>
      <c r="B58" s="78">
        <v>65</v>
      </c>
      <c r="C58" s="79">
        <v>1493</v>
      </c>
      <c r="D58" s="79">
        <v>1107.2</v>
      </c>
      <c r="E58" s="29">
        <f>SUM(C58-D58)</f>
        <v>385.8</v>
      </c>
      <c r="F58" s="30">
        <f>SUM(E58*10.2/100)</f>
        <v>39.3516</v>
      </c>
      <c r="G58" s="29">
        <f>SUM(E58*5.93)</f>
        <v>2287.794</v>
      </c>
      <c r="H58" s="29">
        <f>SUM(F58*5.93)</f>
        <v>233.354988</v>
      </c>
      <c r="I58" s="29">
        <f>SUM(G58:H58)</f>
        <v>2521.148988</v>
      </c>
      <c r="J58" s="79">
        <v>11493</v>
      </c>
      <c r="K58" s="29"/>
      <c r="L58" s="49">
        <v>2521.15</v>
      </c>
      <c r="M58" t="s" s="50">
        <v>60</v>
      </c>
    </row>
    <row r="59" ht="15.6" customHeight="1">
      <c r="A59" s="33">
        <v>44</v>
      </c>
      <c r="B59" s="78">
        <v>69</v>
      </c>
      <c r="C59" s="79">
        <v>316</v>
      </c>
      <c r="D59" s="79">
        <v>374.6</v>
      </c>
      <c r="E59" s="29">
        <f>SUM(C59-D59)</f>
        <v>-58.6</v>
      </c>
      <c r="F59" s="30">
        <f>SUM(E59*10.2/100)</f>
        <v>-5.9772</v>
      </c>
      <c r="G59" s="29">
        <f>SUM(E59*5.93)</f>
        <v>-347.498</v>
      </c>
      <c r="H59" s="29">
        <f>SUM(F59*5.93)</f>
        <v>-35.444796</v>
      </c>
      <c r="I59" s="29">
        <f>SUM(G59+H59)</f>
        <v>-382.942796</v>
      </c>
      <c r="J59" s="79">
        <v>316</v>
      </c>
      <c r="K59" s="29">
        <v>382.94</v>
      </c>
      <c r="L59" s="49">
        <v>0</v>
      </c>
      <c r="M59" s="80"/>
    </row>
    <row r="60" ht="15.6" customHeight="1">
      <c r="A60" s="81">
        <v>45</v>
      </c>
      <c r="B60" t="s" s="17">
        <v>61</v>
      </c>
      <c r="C60" s="82">
        <v>2351</v>
      </c>
      <c r="D60" s="82">
        <v>2351</v>
      </c>
      <c r="E60" s="29">
        <f>SUM(C60-D60)</f>
        <v>0</v>
      </c>
      <c r="F60" s="30">
        <f>SUM(E60*10.2/100)</f>
        <v>0</v>
      </c>
      <c r="G60" s="29">
        <f>SUM(E60*5.93)</f>
        <v>0</v>
      </c>
      <c r="H60" s="29">
        <f>SUM(F60*5.93)</f>
        <v>0</v>
      </c>
      <c r="I60" s="29">
        <f>SUM(G60+H60)</f>
        <v>0</v>
      </c>
      <c r="J60" s="82">
        <v>2351</v>
      </c>
      <c r="K60" s="29">
        <v>3158.95</v>
      </c>
      <c r="L60" s="49">
        <v>0</v>
      </c>
      <c r="M60" t="s" s="51">
        <v>62</v>
      </c>
    </row>
    <row r="61" ht="15.6" customHeight="1">
      <c r="A61" s="33">
        <v>46</v>
      </c>
      <c r="B61" s="78">
        <v>70</v>
      </c>
      <c r="C61" s="79">
        <v>9360</v>
      </c>
      <c r="D61" s="79">
        <v>8802</v>
      </c>
      <c r="E61" s="29">
        <f>SUM(C61-D61)</f>
        <v>558</v>
      </c>
      <c r="F61" s="30">
        <f>SUM(E61*10.2/100)</f>
        <v>56.916</v>
      </c>
      <c r="G61" s="29">
        <f>SUM(E61*5.93)</f>
        <v>3308.94</v>
      </c>
      <c r="H61" s="29">
        <f>SUM(F61*5.93)</f>
        <v>337.51188</v>
      </c>
      <c r="I61" s="29">
        <f>SUM(G61+H61)</f>
        <v>3646.45188</v>
      </c>
      <c r="J61" s="79">
        <v>9360</v>
      </c>
      <c r="K61" s="29"/>
      <c r="L61" s="49">
        <v>3646.45</v>
      </c>
      <c r="M61" t="s" s="51">
        <v>63</v>
      </c>
    </row>
    <row r="62" ht="15.6" customHeight="1">
      <c r="A62" s="33">
        <v>47</v>
      </c>
      <c r="B62" s="78">
        <v>71</v>
      </c>
      <c r="C62" s="79">
        <v>12862</v>
      </c>
      <c r="D62" s="79">
        <v>12462</v>
      </c>
      <c r="E62" s="29">
        <f>SUM(C62-D62)</f>
        <v>400</v>
      </c>
      <c r="F62" s="30">
        <f>SUM(E62*10.2/100)</f>
        <v>40.8</v>
      </c>
      <c r="G62" s="29">
        <f>SUM(E62*5.93)</f>
        <v>2372</v>
      </c>
      <c r="H62" s="29">
        <f>SUM(F62*5.93)</f>
        <v>241.944</v>
      </c>
      <c r="I62" s="29">
        <f>SUM(G62+H62)</f>
        <v>2613.944</v>
      </c>
      <c r="J62" s="79">
        <v>12862</v>
      </c>
      <c r="K62" s="29"/>
      <c r="L62" s="49">
        <v>2613.94</v>
      </c>
      <c r="M62" t="s" s="51">
        <v>25</v>
      </c>
    </row>
    <row r="63" ht="15.6" customHeight="1">
      <c r="A63" s="83">
        <v>48</v>
      </c>
      <c r="B63" s="78">
        <v>73</v>
      </c>
      <c r="C63" s="79">
        <v>2597</v>
      </c>
      <c r="D63" s="79">
        <v>2547</v>
      </c>
      <c r="E63" s="29">
        <f>SUM(C63-D63)</f>
        <v>50</v>
      </c>
      <c r="F63" s="30">
        <f>SUM(E63*10.2/100)</f>
        <v>5.1</v>
      </c>
      <c r="G63" s="29">
        <f>SUM(E63*5.93)</f>
        <v>296.5</v>
      </c>
      <c r="H63" s="29">
        <f>SUM(F63*5.93)</f>
        <v>30.243</v>
      </c>
      <c r="I63" s="29">
        <f>SUM(G63+H63)</f>
        <v>326.743</v>
      </c>
      <c r="J63" s="79">
        <v>2597</v>
      </c>
      <c r="K63" s="29"/>
      <c r="L63" s="49">
        <v>326.74</v>
      </c>
      <c r="M63" t="s" s="51">
        <v>39</v>
      </c>
    </row>
    <row r="64" ht="15.6" customHeight="1">
      <c r="A64" s="33">
        <v>49</v>
      </c>
      <c r="B64" s="78">
        <v>74</v>
      </c>
      <c r="C64" s="79">
        <v>8100</v>
      </c>
      <c r="D64" s="79">
        <v>7003.1</v>
      </c>
      <c r="E64" s="29">
        <f>SUM(C64-D64)</f>
        <v>1096.9</v>
      </c>
      <c r="F64" s="30">
        <f>SUM(E64*10.2/100)</f>
        <v>111.8838</v>
      </c>
      <c r="G64" s="29">
        <f>SUM(E64*5.93)</f>
        <v>6504.617</v>
      </c>
      <c r="H64" s="29">
        <f>SUM(F64*5.93)</f>
        <v>663.4709340000001</v>
      </c>
      <c r="I64" s="29">
        <f>SUM(G64+H64)</f>
        <v>7168.087934</v>
      </c>
      <c r="J64" s="79">
        <v>8100</v>
      </c>
      <c r="K64" s="29"/>
      <c r="L64" s="49">
        <v>7168.09</v>
      </c>
      <c r="M64" t="s" s="84">
        <v>64</v>
      </c>
    </row>
    <row r="65" ht="15.6" customHeight="1">
      <c r="A65" s="33">
        <v>50</v>
      </c>
      <c r="B65" s="78">
        <v>75</v>
      </c>
      <c r="C65" s="79">
        <v>11111</v>
      </c>
      <c r="D65" s="85">
        <v>11323.2</v>
      </c>
      <c r="E65" s="29">
        <f>SUM(C65-D65)</f>
        <v>-212.2</v>
      </c>
      <c r="F65" s="30">
        <f>SUM(E65*10.2/100)</f>
        <v>-21.6444</v>
      </c>
      <c r="G65" s="29">
        <f>SUM(E65*5.93)</f>
        <v>-1258.346</v>
      </c>
      <c r="H65" s="29">
        <f>SUM(F65*5.93)</f>
        <v>-128.351292</v>
      </c>
      <c r="I65" s="29">
        <f>SUM(G65+H65)</f>
        <v>-1386.697292</v>
      </c>
      <c r="J65" s="79">
        <v>11111</v>
      </c>
      <c r="K65" s="29">
        <v>1386.7</v>
      </c>
      <c r="L65" s="49">
        <v>0</v>
      </c>
      <c r="M65" t="s" s="51">
        <v>65</v>
      </c>
    </row>
    <row r="66" ht="15.6" customHeight="1">
      <c r="A66" s="86">
        <v>51</v>
      </c>
      <c r="B66" s="78">
        <v>77</v>
      </c>
      <c r="C66" s="79">
        <v>3911</v>
      </c>
      <c r="D66" s="79">
        <v>4335.4</v>
      </c>
      <c r="E66" s="29">
        <f>SUM(C66-D66)</f>
        <v>-424.4</v>
      </c>
      <c r="F66" s="30">
        <f>SUM(E66*10.2/100)</f>
        <v>-43.2888</v>
      </c>
      <c r="G66" s="29">
        <f>SUM(E66*5.93)</f>
        <v>-2516.692</v>
      </c>
      <c r="H66" s="29">
        <f>SUM(F66*5.93)</f>
        <v>-256.702584</v>
      </c>
      <c r="I66" s="29">
        <f>SUM(G66+H66)</f>
        <v>-2773.394584</v>
      </c>
      <c r="J66" s="79">
        <v>3911</v>
      </c>
      <c r="K66" s="29">
        <v>2773.39</v>
      </c>
      <c r="L66" s="49">
        <v>0</v>
      </c>
      <c r="M66" t="s" s="51">
        <v>66</v>
      </c>
    </row>
    <row r="67" ht="15.6" customHeight="1">
      <c r="A67" s="87">
        <v>52</v>
      </c>
      <c r="B67" s="78">
        <v>78</v>
      </c>
      <c r="C67" s="79">
        <v>576</v>
      </c>
      <c r="D67" s="79">
        <v>583.4</v>
      </c>
      <c r="E67" s="29">
        <f>SUM(C67-D67)</f>
        <v>-7.4</v>
      </c>
      <c r="F67" s="30">
        <f>SUM(E67*10.2/100)</f>
        <v>-0.7548</v>
      </c>
      <c r="G67" s="29">
        <f>SUM(E67*5.93)</f>
        <v>-43.882</v>
      </c>
      <c r="H67" s="29">
        <f>SUM(F67*5.93)</f>
        <v>-4.475964</v>
      </c>
      <c r="I67" s="29">
        <f>SUM(G67+H67)</f>
        <v>-48.357964</v>
      </c>
      <c r="J67" s="79">
        <v>576</v>
      </c>
      <c r="K67" s="29">
        <v>45.41</v>
      </c>
      <c r="L67" s="49">
        <v>0</v>
      </c>
      <c r="M67" s="80"/>
    </row>
    <row r="68" ht="15.6" customHeight="1">
      <c r="A68" s="88">
        <v>53</v>
      </c>
      <c r="B68" s="78">
        <v>80</v>
      </c>
      <c r="C68" s="79">
        <v>721</v>
      </c>
      <c r="D68" s="79">
        <v>684</v>
      </c>
      <c r="E68" s="29">
        <f>SUM(C68-D68)</f>
        <v>37</v>
      </c>
      <c r="F68" s="30">
        <f>SUM(E68*10.2/100)</f>
        <v>3.774</v>
      </c>
      <c r="G68" s="29">
        <f>SUM(E68*5.93)</f>
        <v>219.41</v>
      </c>
      <c r="H68" s="49">
        <f>SUM(F68*5.93)</f>
        <v>22.37982</v>
      </c>
      <c r="I68" s="89">
        <f>SUM(G68+H68)</f>
        <v>241.78982</v>
      </c>
      <c r="J68" s="79">
        <v>721</v>
      </c>
      <c r="K68" s="29"/>
      <c r="L68" s="49">
        <v>241.79</v>
      </c>
      <c r="M68" t="s" s="51">
        <v>67</v>
      </c>
    </row>
    <row r="69" ht="15.6" customHeight="1">
      <c r="A69" s="33">
        <v>54</v>
      </c>
      <c r="B69" t="s" s="90">
        <v>68</v>
      </c>
      <c r="C69" s="79">
        <v>38463</v>
      </c>
      <c r="D69" s="79">
        <v>38128</v>
      </c>
      <c r="E69" s="29">
        <f>SUM(C69-D69)</f>
        <v>335</v>
      </c>
      <c r="F69" s="30">
        <f>SUM(E69*10.2/100)</f>
        <v>34.17</v>
      </c>
      <c r="G69" s="29">
        <f>SUM(E69*5.93)</f>
        <v>1986.55</v>
      </c>
      <c r="H69" s="29">
        <f>SUM(F69*5.93)</f>
        <v>202.6281</v>
      </c>
      <c r="I69" s="29">
        <f>SUM(G69+H69)</f>
        <v>2189.1781</v>
      </c>
      <c r="J69" s="79">
        <v>38463</v>
      </c>
      <c r="K69" s="29"/>
      <c r="L69" s="49">
        <v>2189.18</v>
      </c>
      <c r="M69" t="s" s="51">
        <v>69</v>
      </c>
    </row>
    <row r="70" ht="15.6" customHeight="1">
      <c r="A70" s="33">
        <v>55</v>
      </c>
      <c r="B70" s="78">
        <v>85</v>
      </c>
      <c r="C70" s="79">
        <v>436</v>
      </c>
      <c r="D70" s="79">
        <v>422</v>
      </c>
      <c r="E70" s="29">
        <f>SUM(C70-D70)</f>
        <v>14</v>
      </c>
      <c r="F70" s="30">
        <f>SUM(E70*10.2/100)</f>
        <v>1.428</v>
      </c>
      <c r="G70" s="29">
        <f>SUM(E70*5.93)</f>
        <v>83.02</v>
      </c>
      <c r="H70" s="29">
        <f>SUM(F70*8.7/100)</f>
        <v>0.124236</v>
      </c>
      <c r="I70" s="29">
        <f>SUM(G70+H70)</f>
        <v>83.14423600000001</v>
      </c>
      <c r="J70" s="79">
        <v>436</v>
      </c>
      <c r="K70" s="29"/>
      <c r="L70" s="49">
        <v>83.13</v>
      </c>
      <c r="M70" t="s" s="51">
        <v>70</v>
      </c>
    </row>
    <row r="71" ht="15.6" customHeight="1">
      <c r="A71" s="91">
        <v>56</v>
      </c>
      <c r="B71" s="78">
        <v>87</v>
      </c>
      <c r="C71" s="79">
        <v>3733</v>
      </c>
      <c r="D71" s="79">
        <v>3603</v>
      </c>
      <c r="E71" s="29">
        <f>SUM(C71-D71)</f>
        <v>130</v>
      </c>
      <c r="F71" s="30">
        <f>SUM(E71*10.2/100)</f>
        <v>13.26</v>
      </c>
      <c r="G71" s="29">
        <f>SUM(E71*5.93)</f>
        <v>770.9</v>
      </c>
      <c r="H71" s="29">
        <f>SUM(F71*5.93)</f>
        <v>78.6318</v>
      </c>
      <c r="I71" s="29">
        <f>SUM(G71+H71)</f>
        <v>849.5318</v>
      </c>
      <c r="J71" s="79">
        <v>3733</v>
      </c>
      <c r="K71" s="29"/>
      <c r="L71" s="49">
        <v>849.53</v>
      </c>
      <c r="M71" t="s" s="51">
        <v>71</v>
      </c>
    </row>
    <row r="72" ht="20.25" customHeight="1">
      <c r="A72" s="92">
        <v>57</v>
      </c>
      <c r="B72" s="26">
        <v>89</v>
      </c>
      <c r="C72" s="82">
        <v>4337</v>
      </c>
      <c r="D72" s="82">
        <v>5061.25</v>
      </c>
      <c r="E72" s="29">
        <f>SUM(C72-D72)</f>
        <v>-724.25</v>
      </c>
      <c r="F72" s="30">
        <f>SUM(E72*10.2/100)</f>
        <v>-73.87350000000001</v>
      </c>
      <c r="G72" s="29">
        <f>SUM(E72*5.93)</f>
        <v>-4294.8025</v>
      </c>
      <c r="H72" s="29">
        <f>SUM(F72*5.93)</f>
        <v>-438.069855</v>
      </c>
      <c r="I72" s="29">
        <f>SUM(G72+H72)</f>
        <v>-4732.872355</v>
      </c>
      <c r="J72" s="82">
        <v>4337</v>
      </c>
      <c r="K72" s="29">
        <v>4732.87</v>
      </c>
      <c r="L72" s="49">
        <v>0</v>
      </c>
      <c r="M72" t="s" s="53">
        <v>65</v>
      </c>
    </row>
    <row r="73" ht="15.6" customHeight="1">
      <c r="A73" s="93">
        <v>58</v>
      </c>
      <c r="B73" s="78">
        <v>90</v>
      </c>
      <c r="C73" s="79">
        <v>19387</v>
      </c>
      <c r="D73" s="79">
        <v>18912.5</v>
      </c>
      <c r="E73" s="29">
        <f>SUM(C73-D73)</f>
        <v>474.5</v>
      </c>
      <c r="F73" s="30">
        <f>SUM(E73*10.2/100)</f>
        <v>48.399</v>
      </c>
      <c r="G73" s="29">
        <f>SUM(E73*5.93)</f>
        <v>2813.785</v>
      </c>
      <c r="H73" s="29">
        <f>SUM(F73*5.93)</f>
        <v>287.00607</v>
      </c>
      <c r="I73" s="29">
        <f>SUM(G73+H73)</f>
        <v>3100.79107</v>
      </c>
      <c r="J73" s="79">
        <v>19387</v>
      </c>
      <c r="K73" s="29"/>
      <c r="L73" s="49">
        <v>3100.79</v>
      </c>
      <c r="M73" t="s" s="51">
        <v>23</v>
      </c>
    </row>
    <row r="74" ht="15.6" customHeight="1">
      <c r="A74" s="33">
        <v>59</v>
      </c>
      <c r="B74" s="78">
        <v>92</v>
      </c>
      <c r="C74" s="79">
        <v>1064</v>
      </c>
      <c r="D74" s="79">
        <v>1077</v>
      </c>
      <c r="E74" s="29">
        <f>SUM(C74-D74)</f>
        <v>-13</v>
      </c>
      <c r="F74" s="30">
        <f>SUM(E74*10.2/100)</f>
        <v>-1.326</v>
      </c>
      <c r="G74" s="29">
        <f>SUM(E74*5.93)</f>
        <v>-77.09</v>
      </c>
      <c r="H74" s="29">
        <f>SUM(F74*5.93)</f>
        <v>-7.86318</v>
      </c>
      <c r="I74" s="29">
        <f>SUM(G74+H74)</f>
        <v>-84.95318</v>
      </c>
      <c r="J74" s="79">
        <v>1064</v>
      </c>
      <c r="K74" s="29">
        <v>84.95</v>
      </c>
      <c r="L74" s="49">
        <v>0</v>
      </c>
      <c r="M74" t="s" s="51">
        <v>72</v>
      </c>
    </row>
    <row r="75" ht="15.6" customHeight="1">
      <c r="A75" s="33">
        <v>60</v>
      </c>
      <c r="B75" s="78">
        <v>94</v>
      </c>
      <c r="C75" s="79">
        <v>2272</v>
      </c>
      <c r="D75" s="79">
        <v>4949.2</v>
      </c>
      <c r="E75" s="29">
        <f>SUM(C75-D75)</f>
        <v>-2677.2</v>
      </c>
      <c r="F75" s="30">
        <f>SUM(E75*10.2/100)</f>
        <v>-273.0744</v>
      </c>
      <c r="G75" s="29">
        <f>SUM(E75*5.93)</f>
        <v>-15875.796</v>
      </c>
      <c r="H75" s="29">
        <f>SUM(F75*5.93)</f>
        <v>-1619.331192</v>
      </c>
      <c r="I75" s="29">
        <f>SUM(G75+H75)</f>
        <v>-17495.127192</v>
      </c>
      <c r="J75" s="79">
        <v>2272</v>
      </c>
      <c r="K75" s="29">
        <v>17495.13</v>
      </c>
      <c r="L75" s="49">
        <v>0</v>
      </c>
      <c r="M75" t="s" s="51">
        <v>73</v>
      </c>
    </row>
    <row r="76" ht="15.6" customHeight="1">
      <c r="A76" s="33">
        <v>61</v>
      </c>
      <c r="B76" s="78">
        <v>95</v>
      </c>
      <c r="C76" s="79">
        <v>6638</v>
      </c>
      <c r="D76" s="79">
        <v>6339</v>
      </c>
      <c r="E76" s="29">
        <f>SUM(C76-D76)</f>
        <v>299</v>
      </c>
      <c r="F76" s="30">
        <f>SUM(E76*10.2/100)</f>
        <v>30.498</v>
      </c>
      <c r="G76" s="29">
        <f>SUM(E76*5.93)</f>
        <v>1773.07</v>
      </c>
      <c r="H76" s="29">
        <f>SUM(F76*5.93)</f>
        <v>180.85314</v>
      </c>
      <c r="I76" s="29">
        <f>SUM(G76+H76)</f>
        <v>1953.92314</v>
      </c>
      <c r="J76" s="79">
        <v>6638</v>
      </c>
      <c r="K76" s="29"/>
      <c r="L76" s="49">
        <v>1953.92</v>
      </c>
      <c r="M76" t="s" s="51">
        <v>23</v>
      </c>
    </row>
    <row r="77" ht="15.3" customHeight="1">
      <c r="A77" s="94"/>
      <c r="B77" t="s" s="95">
        <v>74</v>
      </c>
      <c r="C77" s="56"/>
      <c r="D77" s="57"/>
      <c r="E77" s="60">
        <f>SUM(E58:E76)</f>
        <v>-336.85</v>
      </c>
      <c r="F77" s="96">
        <f>SUM(F58:F76)</f>
        <v>-34.3587</v>
      </c>
      <c r="G77" s="97">
        <f>SUM(G58:G76)</f>
        <v>-1997.5205</v>
      </c>
      <c r="H77" s="97">
        <f>SUM(H58:H76)</f>
        <v>-212.090895</v>
      </c>
      <c r="I77" s="98">
        <f>SUM(I58:I76)</f>
        <v>-2209.611395</v>
      </c>
      <c r="J77" s="59"/>
      <c r="K77" s="38">
        <f>SUM(K58:K76)</f>
        <v>30060.34</v>
      </c>
      <c r="L77" s="60">
        <f>SUM(L58:L76)</f>
        <v>24694.71</v>
      </c>
      <c r="M77" s="61"/>
    </row>
    <row r="78" ht="17.7" customHeight="1">
      <c r="A78" s="99"/>
      <c r="B78" t="s" s="100">
        <v>75</v>
      </c>
      <c r="C78" s="101"/>
      <c r="D78" s="101"/>
      <c r="E78" s="101"/>
      <c r="F78" s="101"/>
      <c r="G78" s="101"/>
      <c r="H78" s="101"/>
      <c r="I78" s="102"/>
      <c r="J78" s="103"/>
      <c r="K78" s="102"/>
      <c r="L78" s="102"/>
      <c r="M78" s="20"/>
    </row>
    <row r="79" ht="15.6" customHeight="1">
      <c r="A79" s="104">
        <v>62</v>
      </c>
      <c r="B79" s="105">
        <v>97</v>
      </c>
      <c r="C79" s="106">
        <v>10875</v>
      </c>
      <c r="D79" s="106">
        <v>10639</v>
      </c>
      <c r="E79" s="107">
        <f>SUM(C79-D79)</f>
        <v>236</v>
      </c>
      <c r="F79" s="108">
        <f>SUM(E79*10.2%)</f>
        <v>24.072</v>
      </c>
      <c r="G79" s="107">
        <f>SUM(E79*5.93)</f>
        <v>1399.48</v>
      </c>
      <c r="H79" s="107">
        <f>SUM(F79*5.93)</f>
        <v>142.74696</v>
      </c>
      <c r="I79" s="107">
        <f>SUM(G79+H79)</f>
        <v>1542.22696</v>
      </c>
      <c r="J79" s="109">
        <v>10857</v>
      </c>
      <c r="K79" s="110"/>
      <c r="L79" s="107">
        <v>1542.23</v>
      </c>
      <c r="M79" t="s" s="111">
        <v>63</v>
      </c>
    </row>
    <row r="80" ht="15.6" customHeight="1">
      <c r="A80" s="104">
        <v>63</v>
      </c>
      <c r="B80" s="112">
        <v>98</v>
      </c>
      <c r="C80" s="109">
        <v>9443</v>
      </c>
      <c r="D80" s="113">
        <v>9441</v>
      </c>
      <c r="E80" s="107">
        <f>C80-D80</f>
        <v>2</v>
      </c>
      <c r="F80" s="108">
        <f>SUM(E80*10.2%)</f>
        <v>0.204</v>
      </c>
      <c r="G80" s="107">
        <f>SUM(E80*5.93)</f>
        <v>11.86</v>
      </c>
      <c r="H80" s="107">
        <f>SUM(F80*5.93)</f>
        <v>1.20972</v>
      </c>
      <c r="I80" s="107">
        <f>G80+H80</f>
        <v>13.06972</v>
      </c>
      <c r="J80" s="109">
        <v>9443</v>
      </c>
      <c r="K80" s="107"/>
      <c r="L80" s="107">
        <v>13.07</v>
      </c>
      <c r="M80" t="s" s="51">
        <v>40</v>
      </c>
    </row>
    <row r="81" ht="15.6" customHeight="1">
      <c r="A81" s="104">
        <v>64</v>
      </c>
      <c r="B81" s="112">
        <v>99</v>
      </c>
      <c r="C81" s="109">
        <v>1335</v>
      </c>
      <c r="D81" s="113">
        <v>1459</v>
      </c>
      <c r="E81" s="107">
        <f>C81-D81</f>
        <v>-124</v>
      </c>
      <c r="F81" s="108">
        <f>SUM(E81*10.2%)</f>
        <v>-12.648</v>
      </c>
      <c r="G81" s="107">
        <f>SUM(E81*5.93)</f>
        <v>-735.3200000000001</v>
      </c>
      <c r="H81" s="107">
        <f>SUM(F81*5.93)</f>
        <v>-75.00264</v>
      </c>
      <c r="I81" s="107">
        <f>G81+H81</f>
        <v>-810.32264</v>
      </c>
      <c r="J81" s="109">
        <v>1335</v>
      </c>
      <c r="K81" s="107">
        <v>810.3200000000001</v>
      </c>
      <c r="L81" s="107">
        <v>0</v>
      </c>
      <c r="M81" t="s" s="51">
        <v>76</v>
      </c>
    </row>
    <row r="82" ht="15.6" customHeight="1">
      <c r="A82" s="104">
        <v>65</v>
      </c>
      <c r="B82" s="112">
        <v>100</v>
      </c>
      <c r="C82" s="109">
        <v>4077</v>
      </c>
      <c r="D82" s="113">
        <v>3920.1</v>
      </c>
      <c r="E82" s="107">
        <f>C82-D82</f>
        <v>156.9</v>
      </c>
      <c r="F82" s="108">
        <f>SUM(E82*10.2%)</f>
        <v>16.0038</v>
      </c>
      <c r="G82" s="107">
        <f>SUM(E82*5.93)</f>
        <v>930.417</v>
      </c>
      <c r="H82" s="107">
        <f>SUM(F82*5.93)</f>
        <v>94.902534</v>
      </c>
      <c r="I82" s="107">
        <f>G82+H82</f>
        <v>1025.319534</v>
      </c>
      <c r="J82" s="109">
        <v>4077</v>
      </c>
      <c r="K82" s="107"/>
      <c r="L82" s="107">
        <v>1025.32</v>
      </c>
      <c r="M82" t="s" s="51">
        <v>45</v>
      </c>
    </row>
    <row r="83" ht="15.6" customHeight="1">
      <c r="A83" s="104">
        <v>66</v>
      </c>
      <c r="B83" s="112">
        <v>101</v>
      </c>
      <c r="C83" s="109">
        <v>16197</v>
      </c>
      <c r="D83" s="113">
        <v>16110.4</v>
      </c>
      <c r="E83" s="107">
        <f>C83-D83</f>
        <v>86.59999999999999</v>
      </c>
      <c r="F83" s="108">
        <f>SUM(E83*10.2%)</f>
        <v>8.8332</v>
      </c>
      <c r="G83" s="107">
        <f>SUM(E83*5.93)</f>
        <v>513.538</v>
      </c>
      <c r="H83" s="107">
        <f>SUM(F83*5.93)</f>
        <v>52.380876</v>
      </c>
      <c r="I83" s="107">
        <f>G83+H83</f>
        <v>565.918876</v>
      </c>
      <c r="J83" s="109">
        <v>16197</v>
      </c>
      <c r="K83" s="107"/>
      <c r="L83" s="107">
        <v>565.92</v>
      </c>
      <c r="M83" t="s" s="51">
        <v>77</v>
      </c>
    </row>
    <row r="84" ht="15.6" customHeight="1">
      <c r="A84" s="114">
        <v>67</v>
      </c>
      <c r="B84" s="112">
        <v>103</v>
      </c>
      <c r="C84" s="109">
        <v>2631</v>
      </c>
      <c r="D84" s="113">
        <v>2609</v>
      </c>
      <c r="E84" s="107">
        <f>C84-D84</f>
        <v>22</v>
      </c>
      <c r="F84" s="108">
        <f>SUM(E84*10.2%)</f>
        <v>2.244</v>
      </c>
      <c r="G84" s="107">
        <f>SUM(E84*5.93)</f>
        <v>130.46</v>
      </c>
      <c r="H84" s="107">
        <f>SUM(F84*5.93)</f>
        <v>13.30692</v>
      </c>
      <c r="I84" s="107">
        <f>G84+H84</f>
        <v>143.76692</v>
      </c>
      <c r="J84" s="109">
        <v>2631</v>
      </c>
      <c r="K84" s="107"/>
      <c r="L84" s="107">
        <v>143.77</v>
      </c>
      <c r="M84" t="s" s="51">
        <v>78</v>
      </c>
    </row>
    <row r="85" ht="15.6" customHeight="1">
      <c r="A85" s="115">
        <v>68</v>
      </c>
      <c r="B85" s="112">
        <v>104</v>
      </c>
      <c r="C85" s="109">
        <v>2393</v>
      </c>
      <c r="D85" s="113">
        <v>2044.2</v>
      </c>
      <c r="E85" s="107">
        <f>C85-D85</f>
        <v>348.8</v>
      </c>
      <c r="F85" s="108">
        <f>SUM(E85*10.2%)</f>
        <v>35.5776</v>
      </c>
      <c r="G85" s="107">
        <f>SUM(E85*5.93)</f>
        <v>2068.384</v>
      </c>
      <c r="H85" s="107">
        <f>SUM(F85*5.93)</f>
        <v>210.975168</v>
      </c>
      <c r="I85" s="107">
        <f>G85+H85</f>
        <v>2279.359168</v>
      </c>
      <c r="J85" s="109">
        <v>2393</v>
      </c>
      <c r="K85" s="107"/>
      <c r="L85" s="107">
        <v>2279.36</v>
      </c>
      <c r="M85" t="s" s="51">
        <v>38</v>
      </c>
    </row>
    <row r="86" ht="15.6" customHeight="1">
      <c r="A86" s="116">
        <v>69</v>
      </c>
      <c r="B86" s="112">
        <v>105</v>
      </c>
      <c r="C86" s="109">
        <v>10186</v>
      </c>
      <c r="D86" s="113">
        <v>9156</v>
      </c>
      <c r="E86" s="107">
        <f>C86-D86</f>
        <v>1030</v>
      </c>
      <c r="F86" s="108">
        <f>SUM(E86*10.2%)</f>
        <v>105.06</v>
      </c>
      <c r="G86" s="107">
        <f>SUM(E86*5.93)</f>
        <v>6107.9</v>
      </c>
      <c r="H86" s="107">
        <f>SUM(F86*5.93)</f>
        <v>623.0058</v>
      </c>
      <c r="I86" s="107">
        <f>G86+H86</f>
        <v>6730.9058</v>
      </c>
      <c r="J86" s="109">
        <v>10186</v>
      </c>
      <c r="K86" s="107"/>
      <c r="L86" s="107">
        <v>6730.91</v>
      </c>
      <c r="M86" t="s" s="51">
        <v>52</v>
      </c>
    </row>
    <row r="87" ht="15.6" customHeight="1">
      <c r="A87" s="104">
        <v>70</v>
      </c>
      <c r="B87" s="112">
        <v>110</v>
      </c>
      <c r="C87" s="109">
        <v>5</v>
      </c>
      <c r="D87" s="113">
        <v>4</v>
      </c>
      <c r="E87" s="107">
        <f>C87-D87</f>
        <v>1</v>
      </c>
      <c r="F87" s="108">
        <f>SUM(E87*10.2%)</f>
        <v>0.102</v>
      </c>
      <c r="G87" s="107">
        <f>SUM(E87*5.93)</f>
        <v>5.93</v>
      </c>
      <c r="H87" s="107">
        <f>SUM(F87*5.93)</f>
        <v>0.60486</v>
      </c>
      <c r="I87" s="107">
        <f>G87+H87</f>
        <v>6.53486</v>
      </c>
      <c r="J87" s="109">
        <v>5</v>
      </c>
      <c r="K87" s="107"/>
      <c r="L87" s="107">
        <v>6.53</v>
      </c>
      <c r="M87" s="80"/>
    </row>
    <row r="88" ht="15.6" customHeight="1">
      <c r="A88" s="114">
        <v>71</v>
      </c>
      <c r="B88" s="112">
        <v>114</v>
      </c>
      <c r="C88" s="109">
        <v>63624</v>
      </c>
      <c r="D88" s="117">
        <v>63832.1</v>
      </c>
      <c r="E88" s="118">
        <f>C88-D88</f>
        <v>-208.1</v>
      </c>
      <c r="F88" s="108">
        <f>SUM(E88*10.2%)</f>
        <v>-21.2262</v>
      </c>
      <c r="G88" s="118">
        <f>SUM(E88*5.93)</f>
        <v>-1234.033</v>
      </c>
      <c r="H88" s="118">
        <f>SUM(F88*5.93)</f>
        <v>-125.871366</v>
      </c>
      <c r="I88" s="118">
        <f>G88+H88</f>
        <v>-1359.904366</v>
      </c>
      <c r="J88" s="119">
        <v>63624</v>
      </c>
      <c r="K88" s="118">
        <v>1359.9</v>
      </c>
      <c r="L88" s="107">
        <v>0</v>
      </c>
      <c r="M88" t="s" s="51">
        <v>79</v>
      </c>
    </row>
    <row r="89" ht="15.6" customHeight="1">
      <c r="A89" s="120"/>
      <c r="B89" s="112">
        <v>114</v>
      </c>
      <c r="C89" s="109">
        <v>360</v>
      </c>
      <c r="D89" s="117">
        <v>127</v>
      </c>
      <c r="E89" s="118">
        <f>C89-D89</f>
        <v>233</v>
      </c>
      <c r="F89" s="108">
        <f>SUM(E89*10.2%)</f>
        <v>23.766</v>
      </c>
      <c r="G89" s="118">
        <f>SUM(E89*5.93)</f>
        <v>1381.69</v>
      </c>
      <c r="H89" s="118">
        <f>SUM(F89*5.93)</f>
        <v>140.93238</v>
      </c>
      <c r="I89" s="118">
        <f>SUM(G89+H89)</f>
        <v>1522.62238</v>
      </c>
      <c r="J89" s="119">
        <v>360</v>
      </c>
      <c r="K89" s="118"/>
      <c r="L89" s="121">
        <v>1522.62</v>
      </c>
      <c r="M89" t="s" s="51">
        <v>79</v>
      </c>
    </row>
    <row r="90" ht="15.6" customHeight="1">
      <c r="A90" s="122">
        <v>72</v>
      </c>
      <c r="B90" s="112">
        <v>118</v>
      </c>
      <c r="C90" s="109">
        <v>2149</v>
      </c>
      <c r="D90" s="113">
        <v>2054</v>
      </c>
      <c r="E90" s="107">
        <f>C90-D90</f>
        <v>95</v>
      </c>
      <c r="F90" s="108">
        <f>SUM(E90*10.2%)</f>
        <v>9.69</v>
      </c>
      <c r="G90" s="107">
        <f>SUM(E90*5.93)</f>
        <v>563.35</v>
      </c>
      <c r="H90" s="107">
        <f>SUM(F90*5.93)</f>
        <v>57.4617</v>
      </c>
      <c r="I90" s="107">
        <f>G90+H90</f>
        <v>620.8117</v>
      </c>
      <c r="J90" s="109">
        <v>2149</v>
      </c>
      <c r="K90" s="107"/>
      <c r="L90" s="123">
        <v>620.8099999999999</v>
      </c>
      <c r="M90" t="s" s="51">
        <v>80</v>
      </c>
    </row>
    <row r="91" ht="15.6" customHeight="1">
      <c r="A91" s="124">
        <v>73</v>
      </c>
      <c r="B91" s="112">
        <v>119</v>
      </c>
      <c r="C91" s="109">
        <v>9317</v>
      </c>
      <c r="D91" s="113">
        <v>9108.799999999999</v>
      </c>
      <c r="E91" s="107">
        <f>C91-D91</f>
        <v>208.2</v>
      </c>
      <c r="F91" s="108">
        <f>SUM(E91*10.2%)</f>
        <v>21.2364</v>
      </c>
      <c r="G91" s="107">
        <f>SUM(E91*5.93)</f>
        <v>1234.626</v>
      </c>
      <c r="H91" s="107">
        <f>SUM(F91*5.93)</f>
        <v>125.931852</v>
      </c>
      <c r="I91" s="107">
        <f>G91+H91</f>
        <v>1360.557852</v>
      </c>
      <c r="J91" s="109">
        <v>93177</v>
      </c>
      <c r="K91" s="107"/>
      <c r="L91" s="107">
        <v>1360.56</v>
      </c>
      <c r="M91" t="s" s="51">
        <v>25</v>
      </c>
    </row>
    <row r="92" ht="15.6" customHeight="1">
      <c r="A92" s="124">
        <v>74</v>
      </c>
      <c r="B92" s="112">
        <v>120</v>
      </c>
      <c r="C92" s="109">
        <v>896</v>
      </c>
      <c r="D92" s="113">
        <v>940.7</v>
      </c>
      <c r="E92" s="107">
        <f>C92-D92</f>
        <v>-44.7</v>
      </c>
      <c r="F92" s="108">
        <f>SUM(E92*10.2%)</f>
        <v>-4.5594</v>
      </c>
      <c r="G92" s="107">
        <f>SUM(E92*5.93)</f>
        <v>-265.071</v>
      </c>
      <c r="H92" s="107">
        <f>SUM(F92*5.93)</f>
        <v>-27.037242</v>
      </c>
      <c r="I92" s="107">
        <f>G92+H92</f>
        <v>-292.108242</v>
      </c>
      <c r="J92" s="109">
        <v>896</v>
      </c>
      <c r="K92" s="107">
        <v>292.11</v>
      </c>
      <c r="L92" s="107">
        <v>0</v>
      </c>
      <c r="M92" t="s" s="51">
        <v>81</v>
      </c>
    </row>
    <row r="93" ht="15.6" customHeight="1">
      <c r="A93" s="124">
        <v>75</v>
      </c>
      <c r="B93" s="112">
        <v>121</v>
      </c>
      <c r="C93" s="109">
        <v>11253</v>
      </c>
      <c r="D93" s="113">
        <v>11133</v>
      </c>
      <c r="E93" s="107">
        <f>C93-D93</f>
        <v>120</v>
      </c>
      <c r="F93" s="108">
        <f>SUM(E93*10.2%)</f>
        <v>12.24</v>
      </c>
      <c r="G93" s="107">
        <f>SUM(E93*5.93)</f>
        <v>711.6</v>
      </c>
      <c r="H93" s="107">
        <f>SUM(F93*5.93)</f>
        <v>72.58320000000001</v>
      </c>
      <c r="I93" s="107">
        <f>SUM(G93+H93)</f>
        <v>784.1832000000001</v>
      </c>
      <c r="J93" s="109">
        <v>11253</v>
      </c>
      <c r="K93" s="107"/>
      <c r="L93" s="107">
        <v>784.1799999999999</v>
      </c>
      <c r="M93" t="s" s="125">
        <v>82</v>
      </c>
    </row>
    <row r="94" ht="18.75" customHeight="1">
      <c r="A94" s="124">
        <v>76</v>
      </c>
      <c r="B94" s="112">
        <v>122</v>
      </c>
      <c r="C94" s="109">
        <v>5028</v>
      </c>
      <c r="D94" s="107">
        <v>5028</v>
      </c>
      <c r="E94" s="107">
        <f>C94-D94</f>
        <v>0</v>
      </c>
      <c r="F94" s="108">
        <f>SUM(E94*10.2%)</f>
        <v>0</v>
      </c>
      <c r="G94" s="107">
        <f>SUM(E94*5.93)</f>
        <v>0</v>
      </c>
      <c r="H94" s="107">
        <f>SUM(F94*5.93)</f>
        <v>0</v>
      </c>
      <c r="I94" s="107">
        <f>G94+H94</f>
        <v>0</v>
      </c>
      <c r="J94" s="109">
        <v>5028</v>
      </c>
      <c r="K94" s="107"/>
      <c r="L94" s="107">
        <v>0</v>
      </c>
      <c r="M94" t="s" s="52">
        <v>82</v>
      </c>
    </row>
    <row r="95" ht="15.6" customHeight="1">
      <c r="A95" s="124">
        <v>77</v>
      </c>
      <c r="B95" s="126">
        <v>300</v>
      </c>
      <c r="C95" s="127">
        <v>2541</v>
      </c>
      <c r="D95" s="128">
        <v>2324</v>
      </c>
      <c r="E95" s="121">
        <f>C95-D95</f>
        <v>217</v>
      </c>
      <c r="F95" s="108">
        <f>SUM(E95*10.2%)</f>
        <v>22.134</v>
      </c>
      <c r="G95" s="121">
        <f>SUM(E95*5.93)</f>
        <v>1286.81</v>
      </c>
      <c r="H95" s="121">
        <f>SUM(F95*5.93)</f>
        <v>131.25462</v>
      </c>
      <c r="I95" s="121">
        <f>G95+H95</f>
        <v>1418.06462</v>
      </c>
      <c r="J95" s="127">
        <v>2541</v>
      </c>
      <c r="K95" s="121"/>
      <c r="L95" s="121">
        <v>1418.06</v>
      </c>
      <c r="M95" t="s" s="51">
        <v>80</v>
      </c>
    </row>
    <row r="96" ht="15.6" customHeight="1">
      <c r="A96" s="124">
        <v>78</v>
      </c>
      <c r="B96" s="129">
        <v>301</v>
      </c>
      <c r="C96" s="130">
        <v>25646</v>
      </c>
      <c r="D96" s="131">
        <v>25016</v>
      </c>
      <c r="E96" s="123">
        <f>C96-D96</f>
        <v>630</v>
      </c>
      <c r="F96" s="108">
        <f>SUM(E96*10.2%)</f>
        <v>64.26000000000001</v>
      </c>
      <c r="G96" s="123">
        <f>SUM(E96*5.93)</f>
        <v>3735.9</v>
      </c>
      <c r="H96" s="123">
        <f>SUM(F96*5.93)</f>
        <v>381.0618</v>
      </c>
      <c r="I96" s="123">
        <f>G96+H96</f>
        <v>4116.9618</v>
      </c>
      <c r="J96" s="132">
        <v>25646</v>
      </c>
      <c r="K96" s="123"/>
      <c r="L96" s="123">
        <v>4116.96</v>
      </c>
      <c r="M96" t="s" s="133">
        <v>83</v>
      </c>
    </row>
    <row r="97" ht="15.3" customHeight="1">
      <c r="A97" t="s" s="55">
        <v>84</v>
      </c>
      <c r="B97" s="20"/>
      <c r="C97" s="56"/>
      <c r="D97" s="57"/>
      <c r="E97" s="38">
        <f>SUM(E79:E96)</f>
        <v>3009.7</v>
      </c>
      <c r="F97" s="58">
        <f>SUM(F79:F96)</f>
        <v>306.9894</v>
      </c>
      <c r="G97" s="38">
        <f>SUM(G79:G96)</f>
        <v>17847.521</v>
      </c>
      <c r="H97" s="38">
        <f>SUM(H79:H96)</f>
        <v>1820.447142</v>
      </c>
      <c r="I97" s="38">
        <f>SUM(I79:I96)</f>
        <v>19667.968142</v>
      </c>
      <c r="J97" s="59"/>
      <c r="K97" s="38">
        <f>SUM(K79:K96)</f>
        <v>2462.33</v>
      </c>
      <c r="L97" s="60">
        <f>SUM(L79:L96)</f>
        <v>22130.3</v>
      </c>
      <c r="M97" s="134"/>
    </row>
    <row r="98" ht="17.7" customHeight="1">
      <c r="A98" s="56"/>
      <c r="B98" t="s" s="100">
        <v>85</v>
      </c>
      <c r="C98" s="101"/>
      <c r="D98" s="101"/>
      <c r="E98" s="101"/>
      <c r="F98" s="101"/>
      <c r="G98" s="101"/>
      <c r="H98" s="101"/>
      <c r="I98" s="101"/>
      <c r="J98" s="103"/>
      <c r="K98" s="102"/>
      <c r="L98" s="102"/>
      <c r="M98" s="135"/>
    </row>
    <row r="99" ht="15.6" customHeight="1">
      <c r="A99" s="25">
        <v>79</v>
      </c>
      <c r="B99" s="26">
        <v>302</v>
      </c>
      <c r="C99" s="27">
        <v>1550</v>
      </c>
      <c r="D99" s="48">
        <v>1550</v>
      </c>
      <c r="E99" s="29">
        <f>C99-D99</f>
        <v>0</v>
      </c>
      <c r="F99" s="30">
        <f>SUM(E99*10.2/100)</f>
        <v>0</v>
      </c>
      <c r="G99" s="29">
        <f>SUM(E99*5.93)</f>
        <v>0</v>
      </c>
      <c r="H99" s="29">
        <f>SUM(F99*5.93)</f>
        <v>0</v>
      </c>
      <c r="I99" s="29">
        <f>G99+H99</f>
        <v>0</v>
      </c>
      <c r="J99" s="27">
        <v>1550</v>
      </c>
      <c r="K99" s="29"/>
      <c r="L99" s="29">
        <v>0</v>
      </c>
      <c r="M99" t="s" s="136">
        <v>86</v>
      </c>
    </row>
    <row r="100" ht="15.6" customHeight="1">
      <c r="A100" s="25">
        <v>80</v>
      </c>
      <c r="B100" s="26">
        <v>123</v>
      </c>
      <c r="C100" s="27">
        <v>5752</v>
      </c>
      <c r="D100" s="48">
        <v>5550</v>
      </c>
      <c r="E100" s="29">
        <f>C100-D100</f>
        <v>202</v>
      </c>
      <c r="F100" s="30">
        <f>SUM(E100*10.2/100)</f>
        <v>20.604</v>
      </c>
      <c r="G100" s="29">
        <f>SUM(E100*5.93)</f>
        <v>1197.86</v>
      </c>
      <c r="H100" s="29">
        <f>SUM(F100*5.93)</f>
        <v>122.18172</v>
      </c>
      <c r="I100" s="29">
        <f>G100+H100</f>
        <v>1320.04172</v>
      </c>
      <c r="J100" s="27">
        <v>5752</v>
      </c>
      <c r="K100" s="29"/>
      <c r="L100" s="49">
        <v>1320.04</v>
      </c>
      <c r="M100" t="s" s="137">
        <v>87</v>
      </c>
    </row>
    <row r="101" ht="15.6" customHeight="1">
      <c r="A101" s="25">
        <v>81</v>
      </c>
      <c r="B101" s="26">
        <v>124</v>
      </c>
      <c r="C101" s="27">
        <v>4699</v>
      </c>
      <c r="D101" s="48">
        <v>4363.1</v>
      </c>
      <c r="E101" s="29">
        <f>C101-D101</f>
        <v>335.9</v>
      </c>
      <c r="F101" s="30">
        <f>SUM(E101*10.2/100)</f>
        <v>34.2618</v>
      </c>
      <c r="G101" s="29">
        <f>SUM(E101*5.93)</f>
        <v>1991.887</v>
      </c>
      <c r="H101" s="29">
        <f>SUM(F101*5.93)</f>
        <v>203.172474</v>
      </c>
      <c r="I101" s="29">
        <f>G101+H101</f>
        <v>2195.059474</v>
      </c>
      <c r="J101" s="27">
        <v>4699</v>
      </c>
      <c r="K101" s="29"/>
      <c r="L101" s="49">
        <v>2195.06</v>
      </c>
      <c r="M101" t="s" s="137">
        <v>81</v>
      </c>
    </row>
    <row r="102" ht="15.6" customHeight="1">
      <c r="A102" s="25">
        <v>82</v>
      </c>
      <c r="B102" s="26">
        <v>126</v>
      </c>
      <c r="C102" s="27">
        <v>672</v>
      </c>
      <c r="D102" s="48">
        <v>415.1</v>
      </c>
      <c r="E102" s="29">
        <f>C102-D102</f>
        <v>256.9</v>
      </c>
      <c r="F102" s="30">
        <f>SUM(E102*10.2/100)</f>
        <v>26.2038</v>
      </c>
      <c r="G102" s="29">
        <f>SUM(E102*5.93)</f>
        <v>1523.417</v>
      </c>
      <c r="H102" s="29">
        <f>SUM(F102*5.93)</f>
        <v>155.388534</v>
      </c>
      <c r="I102" s="29">
        <f>G102+H102</f>
        <v>1678.805534</v>
      </c>
      <c r="J102" t="s" s="138">
        <v>88</v>
      </c>
      <c r="K102" s="29"/>
      <c r="L102" s="49">
        <v>1678.81</v>
      </c>
      <c r="M102" t="s" s="137">
        <v>89</v>
      </c>
    </row>
    <row r="103" ht="15.6" customHeight="1">
      <c r="A103" s="25">
        <v>83</v>
      </c>
      <c r="B103" s="26">
        <v>127</v>
      </c>
      <c r="C103" s="27">
        <v>2598</v>
      </c>
      <c r="D103" s="48">
        <v>2559.2</v>
      </c>
      <c r="E103" s="29">
        <f>C103-D103</f>
        <v>38.8</v>
      </c>
      <c r="F103" s="30">
        <f>SUM(E103*10.2/100)</f>
        <v>3.9576</v>
      </c>
      <c r="G103" s="29">
        <f>SUM(E103*5.93)</f>
        <v>230.084</v>
      </c>
      <c r="H103" s="29">
        <f>SUM(F103*5.93)</f>
        <v>23.468568</v>
      </c>
      <c r="I103" s="29">
        <f>G103+H103</f>
        <v>253.552568</v>
      </c>
      <c r="J103" s="27">
        <v>2598</v>
      </c>
      <c r="K103" s="29"/>
      <c r="L103" s="49">
        <v>253.55</v>
      </c>
      <c r="M103" t="s" s="137">
        <v>90</v>
      </c>
    </row>
    <row r="104" ht="15.6" customHeight="1">
      <c r="A104" s="25">
        <v>84</v>
      </c>
      <c r="B104" s="26">
        <v>129</v>
      </c>
      <c r="C104" s="27">
        <v>60812</v>
      </c>
      <c r="D104" s="48">
        <v>60670.8</v>
      </c>
      <c r="E104" s="29">
        <f>C104-D104</f>
        <v>141.2</v>
      </c>
      <c r="F104" s="30">
        <f>SUM(E104*10.2/100)</f>
        <v>14.4024</v>
      </c>
      <c r="G104" s="29">
        <f>SUM(E104*5.93)</f>
        <v>837.316</v>
      </c>
      <c r="H104" s="29">
        <f>SUM(F104*5.93)</f>
        <v>85.406232</v>
      </c>
      <c r="I104" s="29">
        <f>G104+H104</f>
        <v>922.722232</v>
      </c>
      <c r="J104" s="27">
        <v>60812</v>
      </c>
      <c r="K104" s="29"/>
      <c r="L104" s="49">
        <v>922.72</v>
      </c>
      <c r="M104" t="s" s="137">
        <v>57</v>
      </c>
    </row>
    <row r="105" ht="15.6" customHeight="1">
      <c r="A105" s="25">
        <v>85</v>
      </c>
      <c r="B105" s="26">
        <v>131</v>
      </c>
      <c r="C105" s="27">
        <v>13</v>
      </c>
      <c r="D105" s="48">
        <v>1</v>
      </c>
      <c r="E105" s="29">
        <f>C105-D105</f>
        <v>12</v>
      </c>
      <c r="F105" s="30">
        <f>SUM(E105*10.2/100)</f>
        <v>1.224</v>
      </c>
      <c r="G105" s="29">
        <f>SUM(E105*5.93)</f>
        <v>71.16</v>
      </c>
      <c r="H105" s="29">
        <f>SUM(F105*5.93)</f>
        <v>7.25832</v>
      </c>
      <c r="I105" s="29">
        <f>G105+H105</f>
        <v>78.41831999999999</v>
      </c>
      <c r="J105" s="27">
        <v>13</v>
      </c>
      <c r="K105" s="29"/>
      <c r="L105" s="49">
        <v>78.42</v>
      </c>
      <c r="M105" s="137"/>
    </row>
    <row r="106" ht="15.6" customHeight="1">
      <c r="A106" s="25">
        <v>86</v>
      </c>
      <c r="B106" s="26">
        <v>133</v>
      </c>
      <c r="C106" s="27">
        <v>4215</v>
      </c>
      <c r="D106" s="48">
        <v>4109</v>
      </c>
      <c r="E106" s="29">
        <f>C106-D106</f>
        <v>106</v>
      </c>
      <c r="F106" s="30">
        <f>SUM(E106*10.2/100)</f>
        <v>10.812</v>
      </c>
      <c r="G106" s="29">
        <f>SUM(E106*5.93)</f>
        <v>628.58</v>
      </c>
      <c r="H106" s="29">
        <f>SUM(F106*5.93)</f>
        <v>64.11516</v>
      </c>
      <c r="I106" s="29">
        <f>G106+H106</f>
        <v>692.69516</v>
      </c>
      <c r="J106" s="27">
        <v>4215</v>
      </c>
      <c r="K106" s="29"/>
      <c r="L106" s="49">
        <v>692.7</v>
      </c>
      <c r="M106" t="s" s="137">
        <v>91</v>
      </c>
    </row>
    <row r="107" ht="20.25" customHeight="1">
      <c r="A107" s="25">
        <v>87</v>
      </c>
      <c r="B107" s="26">
        <v>134</v>
      </c>
      <c r="C107" s="27">
        <v>11219</v>
      </c>
      <c r="D107" s="48">
        <v>11020</v>
      </c>
      <c r="E107" s="29">
        <f>C107-D107</f>
        <v>199</v>
      </c>
      <c r="F107" s="30">
        <f>SUM(E107*10.2/100)</f>
        <v>20.298</v>
      </c>
      <c r="G107" s="29">
        <f>SUM(E107*5.93)</f>
        <v>1180.07</v>
      </c>
      <c r="H107" s="29">
        <f>SUM(F107*5.93)</f>
        <v>120.36714</v>
      </c>
      <c r="I107" s="29">
        <f>G107+H107</f>
        <v>1300.43714</v>
      </c>
      <c r="J107" s="27">
        <v>11219</v>
      </c>
      <c r="K107" s="29"/>
      <c r="L107" s="49">
        <v>1300.44</v>
      </c>
      <c r="M107" t="s" s="139">
        <v>25</v>
      </c>
    </row>
    <row r="108" ht="15.6" customHeight="1">
      <c r="A108" s="25">
        <v>88</v>
      </c>
      <c r="B108" s="26">
        <v>137</v>
      </c>
      <c r="C108" s="27">
        <v>4158</v>
      </c>
      <c r="D108" s="48">
        <v>3551</v>
      </c>
      <c r="E108" s="29">
        <f>C108-D108</f>
        <v>607</v>
      </c>
      <c r="F108" s="30">
        <f>SUM(E108*10.2/100)</f>
        <v>61.914</v>
      </c>
      <c r="G108" s="29">
        <f>SUM(E108*5.93)</f>
        <v>3599.51</v>
      </c>
      <c r="H108" s="29">
        <f>SUM(F108*5.93)</f>
        <v>367.15002</v>
      </c>
      <c r="I108" s="29">
        <f>G108+H108</f>
        <v>3966.66002</v>
      </c>
      <c r="J108" s="27">
        <v>4158</v>
      </c>
      <c r="K108" s="29"/>
      <c r="L108" s="49">
        <v>3966.66</v>
      </c>
      <c r="M108" t="s" s="137">
        <v>92</v>
      </c>
    </row>
    <row r="109" ht="15" customHeight="1">
      <c r="A109" s="25">
        <v>89</v>
      </c>
      <c r="B109" s="26">
        <v>136</v>
      </c>
      <c r="C109" s="27">
        <v>24</v>
      </c>
      <c r="D109" s="48">
        <v>24</v>
      </c>
      <c r="E109" s="29">
        <f>C109-D109</f>
        <v>0</v>
      </c>
      <c r="F109" s="30">
        <f>SUM(E109*10.2/100)</f>
        <v>0</v>
      </c>
      <c r="G109" s="29">
        <f>SUM(E109*5.93)</f>
        <v>0</v>
      </c>
      <c r="H109" s="29">
        <f>SUM(F109*5.93)</f>
        <v>0</v>
      </c>
      <c r="I109" s="29">
        <f>G109+H109</f>
        <v>0</v>
      </c>
      <c r="J109" s="27">
        <v>24</v>
      </c>
      <c r="K109" s="29"/>
      <c r="L109" s="49">
        <v>0</v>
      </c>
      <c r="M109" t="s" s="139">
        <v>93</v>
      </c>
    </row>
    <row r="110" ht="15.6" customHeight="1">
      <c r="A110" s="25">
        <v>90</v>
      </c>
      <c r="B110" s="26">
        <v>138</v>
      </c>
      <c r="C110" s="27">
        <v>4432</v>
      </c>
      <c r="D110" s="48">
        <v>4462.8</v>
      </c>
      <c r="E110" s="29">
        <f>C110-D110</f>
        <v>-30.8</v>
      </c>
      <c r="F110" s="30">
        <f>SUM(E110*10.2/100)</f>
        <v>-3.1416</v>
      </c>
      <c r="G110" s="29">
        <f>SUM(E110*5.93)</f>
        <v>-182.644</v>
      </c>
      <c r="H110" s="29">
        <f>SUM(F110*5.93)</f>
        <v>-18.629688</v>
      </c>
      <c r="I110" s="29">
        <f>G110+H110</f>
        <v>-201.273688</v>
      </c>
      <c r="J110" s="27">
        <v>4432</v>
      </c>
      <c r="K110" s="29">
        <v>201.27</v>
      </c>
      <c r="L110" s="49">
        <v>0</v>
      </c>
      <c r="M110" t="s" s="137">
        <v>23</v>
      </c>
    </row>
    <row r="111" ht="15.6" customHeight="1">
      <c r="A111" s="25">
        <v>91</v>
      </c>
      <c r="B111" s="26">
        <v>142</v>
      </c>
      <c r="C111" s="27">
        <v>14241</v>
      </c>
      <c r="D111" s="48">
        <v>13054</v>
      </c>
      <c r="E111" s="29">
        <f>C111-D111</f>
        <v>1187</v>
      </c>
      <c r="F111" s="30">
        <f>SUM(E111*10.2/100)</f>
        <v>121.074</v>
      </c>
      <c r="G111" s="29">
        <f>SUM(E111*5.93)</f>
        <v>7038.91</v>
      </c>
      <c r="H111" s="29">
        <f>SUM(F111*5.93)</f>
        <v>717.9688200000001</v>
      </c>
      <c r="I111" s="29">
        <f>G111+H111</f>
        <v>7756.87882</v>
      </c>
      <c r="J111" s="27">
        <v>14241</v>
      </c>
      <c r="K111" s="29"/>
      <c r="L111" s="49">
        <v>7756.88</v>
      </c>
      <c r="M111" t="s" s="137">
        <v>94</v>
      </c>
    </row>
    <row r="112" ht="16.5" customHeight="1">
      <c r="A112" s="25">
        <v>92</v>
      </c>
      <c r="B112" s="26">
        <v>143</v>
      </c>
      <c r="C112" s="27">
        <v>4149</v>
      </c>
      <c r="D112" s="48">
        <v>4259.7</v>
      </c>
      <c r="E112" s="29">
        <f>C112-D112</f>
        <v>-110.7</v>
      </c>
      <c r="F112" s="30">
        <f>SUM(E112*10.2/100)</f>
        <v>-11.2914</v>
      </c>
      <c r="G112" s="29">
        <f>SUM(E112*5.93)</f>
        <v>-656.451</v>
      </c>
      <c r="H112" s="29">
        <f>SUM(F112*5.93)</f>
        <v>-66.95800199999999</v>
      </c>
      <c r="I112" s="29">
        <f>G112+H112</f>
        <v>-723.409002</v>
      </c>
      <c r="J112" s="27">
        <v>4149</v>
      </c>
      <c r="K112" s="29">
        <v>723.41</v>
      </c>
      <c r="L112" s="49">
        <v>0</v>
      </c>
      <c r="M112" t="s" s="140">
        <v>82</v>
      </c>
    </row>
    <row r="113" ht="15.6" customHeight="1">
      <c r="A113" s="33">
        <v>93</v>
      </c>
      <c r="B113" s="26">
        <v>144</v>
      </c>
      <c r="C113" s="27">
        <v>17782</v>
      </c>
      <c r="D113" s="48">
        <v>17850.6</v>
      </c>
      <c r="E113" s="29">
        <f>C113-D113</f>
        <v>-68.59999999999999</v>
      </c>
      <c r="F113" s="30">
        <f>SUM(E113*10.2/100)</f>
        <v>-6.9972</v>
      </c>
      <c r="G113" s="29">
        <f>SUM(E113*5.93)</f>
        <v>-406.798</v>
      </c>
      <c r="H113" s="29">
        <f>SUM(F113*5.93)</f>
        <v>-41.493396</v>
      </c>
      <c r="I113" s="29">
        <f>G113+H113</f>
        <v>-448.291396</v>
      </c>
      <c r="J113" s="27">
        <v>17782</v>
      </c>
      <c r="K113" s="29">
        <v>442.19</v>
      </c>
      <c r="L113" s="49">
        <v>0</v>
      </c>
      <c r="M113" t="s" s="137">
        <v>95</v>
      </c>
    </row>
    <row r="114" ht="15.3" customHeight="1">
      <c r="A114" t="s" s="55">
        <v>96</v>
      </c>
      <c r="B114" s="20"/>
      <c r="C114" s="56"/>
      <c r="D114" s="57"/>
      <c r="E114" s="38">
        <f>SUM(E99:E113)</f>
        <v>2875.7</v>
      </c>
      <c r="F114" s="58">
        <f>SUM(F99:F113)</f>
        <v>293.3214</v>
      </c>
      <c r="G114" s="38">
        <f>SUM(G99:G113)</f>
        <v>17052.901</v>
      </c>
      <c r="H114" s="38">
        <f>SUM(H99:H113)</f>
        <v>1739.395902</v>
      </c>
      <c r="I114" s="38">
        <f>SUM(I99:I113)</f>
        <v>18792.296902</v>
      </c>
      <c r="J114" s="59"/>
      <c r="K114" s="141">
        <f>SUM(K99:K113)</f>
        <v>1366.87</v>
      </c>
      <c r="L114" s="60">
        <f>SUM(L99:L113)</f>
        <v>20165.28</v>
      </c>
      <c r="M114" s="142"/>
    </row>
    <row r="115" ht="15" customHeight="1">
      <c r="A115" s="62"/>
      <c r="B115" s="62"/>
      <c r="C115" s="62"/>
      <c r="D115" s="62"/>
      <c r="E115" s="63"/>
      <c r="F115" s="64"/>
      <c r="G115" s="63"/>
      <c r="H115" s="63"/>
      <c r="I115" s="63"/>
      <c r="J115" s="65"/>
      <c r="K115" s="143"/>
      <c r="L115" s="63"/>
      <c r="M115" s="144"/>
    </row>
    <row r="116" ht="15" customHeight="1">
      <c r="A116" s="66"/>
      <c r="B116" s="66"/>
      <c r="C116" s="66"/>
      <c r="D116" s="66"/>
      <c r="E116" s="67"/>
      <c r="F116" s="68"/>
      <c r="G116" s="67"/>
      <c r="H116" s="67"/>
      <c r="I116" s="67"/>
      <c r="J116" s="69"/>
      <c r="K116" s="67"/>
      <c r="L116" s="67"/>
      <c r="M116" s="2"/>
    </row>
    <row r="117" ht="17.7" customHeight="1">
      <c r="A117" s="145"/>
      <c r="B117" s="146"/>
      <c r="C117" t="s" s="147">
        <v>97</v>
      </c>
      <c r="D117" s="146"/>
      <c r="E117" s="146"/>
      <c r="F117" s="146"/>
      <c r="G117" s="146"/>
      <c r="H117" s="146"/>
      <c r="I117" s="146"/>
      <c r="J117" s="148"/>
      <c r="K117" s="146"/>
      <c r="L117" s="149"/>
      <c r="M117" s="150"/>
    </row>
    <row r="118" ht="15.6" customHeight="1">
      <c r="A118" s="25">
        <v>94</v>
      </c>
      <c r="B118" s="26">
        <v>146</v>
      </c>
      <c r="C118" s="27">
        <v>314</v>
      </c>
      <c r="D118" s="48">
        <v>284</v>
      </c>
      <c r="E118" s="29">
        <f>C118-D118</f>
        <v>30</v>
      </c>
      <c r="F118" s="30">
        <f>SUM(E118*10.2/100)</f>
        <v>3.06</v>
      </c>
      <c r="G118" s="29">
        <f>SUM(E118*5.93)</f>
        <v>177.9</v>
      </c>
      <c r="H118" s="29">
        <f>SUM(F118*5.93)</f>
        <v>18.1458</v>
      </c>
      <c r="I118" s="29">
        <f>G118+H118</f>
        <v>196.0458</v>
      </c>
      <c r="J118" s="27">
        <v>314</v>
      </c>
      <c r="K118" s="29"/>
      <c r="L118" s="29">
        <v>196.05</v>
      </c>
      <c r="M118" t="s" s="136">
        <v>98</v>
      </c>
    </row>
    <row r="119" ht="15.6" customHeight="1">
      <c r="A119" s="25">
        <v>95</v>
      </c>
      <c r="B119" s="26">
        <v>149</v>
      </c>
      <c r="C119" s="27">
        <v>5744</v>
      </c>
      <c r="D119" s="48">
        <v>5432.1</v>
      </c>
      <c r="E119" s="29">
        <f>C119-D119</f>
        <v>311.9</v>
      </c>
      <c r="F119" s="30">
        <f>SUM(E119*10.2/100)</f>
        <v>31.8138</v>
      </c>
      <c r="G119" s="29">
        <f>SUM(E119*5.93)</f>
        <v>1849.567</v>
      </c>
      <c r="H119" s="29">
        <f>SUM(F119*5.93)</f>
        <v>188.655834</v>
      </c>
      <c r="I119" s="29">
        <f>G119+H119</f>
        <v>2038.222834</v>
      </c>
      <c r="J119" s="27">
        <v>5744</v>
      </c>
      <c r="K119" s="29"/>
      <c r="L119" s="29">
        <v>2038.22</v>
      </c>
      <c r="M119" t="s" s="136">
        <v>99</v>
      </c>
    </row>
    <row r="120" ht="15.6" customHeight="1">
      <c r="A120" s="25">
        <v>96</v>
      </c>
      <c r="B120" s="26">
        <v>150</v>
      </c>
      <c r="C120" s="27">
        <v>209</v>
      </c>
      <c r="D120" s="48">
        <v>239.6</v>
      </c>
      <c r="E120" s="29">
        <f>SUM(C120-D120)</f>
        <v>-30.6</v>
      </c>
      <c r="F120" s="30">
        <f>SUM(E120*10.2/100)</f>
        <v>-3.1212</v>
      </c>
      <c r="G120" s="29">
        <f>SUM(E120*5.93)</f>
        <v>-181.458</v>
      </c>
      <c r="H120" s="29">
        <f>SUM(F120*5.93)</f>
        <v>-18.508716</v>
      </c>
      <c r="I120" s="29">
        <f>SUM(G120+H120)</f>
        <v>-199.966716</v>
      </c>
      <c r="J120" s="27">
        <v>209</v>
      </c>
      <c r="K120" s="29">
        <v>199.97</v>
      </c>
      <c r="L120" s="29">
        <v>0</v>
      </c>
      <c r="M120" s="151">
        <v>44717</v>
      </c>
    </row>
    <row r="121" ht="15.6" customHeight="1">
      <c r="A121" s="25">
        <v>97</v>
      </c>
      <c r="B121" s="26">
        <v>151</v>
      </c>
      <c r="C121" s="27">
        <v>397</v>
      </c>
      <c r="D121" s="48">
        <v>111</v>
      </c>
      <c r="E121" s="29">
        <f>C121-D121</f>
        <v>286</v>
      </c>
      <c r="F121" s="30">
        <f>SUM(E121*10.2/100)</f>
        <v>29.172</v>
      </c>
      <c r="G121" s="29">
        <f>SUM(E121*5.93)</f>
        <v>1695.98</v>
      </c>
      <c r="H121" s="29">
        <f>SUM(F121*5.93)</f>
        <v>172.98996</v>
      </c>
      <c r="I121" s="29">
        <f>G121-H121</f>
        <v>1522.99004</v>
      </c>
      <c r="J121" s="27">
        <v>397</v>
      </c>
      <c r="K121" s="29"/>
      <c r="L121" s="29">
        <v>1522.99</v>
      </c>
      <c r="M121" t="s" s="136">
        <v>100</v>
      </c>
    </row>
    <row r="122" ht="15.6" customHeight="1">
      <c r="A122" s="25">
        <v>98</v>
      </c>
      <c r="B122" s="26">
        <v>152</v>
      </c>
      <c r="C122" s="27">
        <v>1428</v>
      </c>
      <c r="D122" s="48">
        <v>1393</v>
      </c>
      <c r="E122" s="29">
        <f>C122-D122</f>
        <v>35</v>
      </c>
      <c r="F122" s="30">
        <f>SUM(E122*10.2/100)</f>
        <v>3.57</v>
      </c>
      <c r="G122" s="29">
        <f>SUM(E122*5.93)</f>
        <v>207.55</v>
      </c>
      <c r="H122" s="29">
        <f>SUM(F122*5.93)</f>
        <v>21.1701</v>
      </c>
      <c r="I122" s="29">
        <f>G122+H122</f>
        <v>228.7201</v>
      </c>
      <c r="J122" s="27">
        <v>1428</v>
      </c>
      <c r="K122" s="29"/>
      <c r="L122" s="49">
        <v>228.72</v>
      </c>
      <c r="M122" t="s" s="137">
        <v>46</v>
      </c>
    </row>
    <row r="123" ht="15.6" customHeight="1">
      <c r="A123" s="25">
        <v>99</v>
      </c>
      <c r="B123" s="26">
        <v>153</v>
      </c>
      <c r="C123" s="27">
        <v>1181</v>
      </c>
      <c r="D123" s="48">
        <v>1150.3</v>
      </c>
      <c r="E123" s="29">
        <f>C123-D123</f>
        <v>30.7</v>
      </c>
      <c r="F123" s="30">
        <f>SUM(E123*10.2/100)</f>
        <v>3.1314</v>
      </c>
      <c r="G123" s="29">
        <f>SUM(E123*5.93)</f>
        <v>182.051</v>
      </c>
      <c r="H123" s="29">
        <f>SUM(F123*5.93)</f>
        <v>18.569202</v>
      </c>
      <c r="I123" s="29">
        <f>G123+H123</f>
        <v>200.620202</v>
      </c>
      <c r="J123" s="27">
        <v>1181</v>
      </c>
      <c r="K123" s="29"/>
      <c r="L123" s="49">
        <v>200.62</v>
      </c>
      <c r="M123" t="s" s="137">
        <v>101</v>
      </c>
    </row>
    <row r="124" ht="15.6" customHeight="1">
      <c r="A124" s="25">
        <v>100</v>
      </c>
      <c r="B124" s="26">
        <v>155</v>
      </c>
      <c r="C124" s="27">
        <v>1450</v>
      </c>
      <c r="D124" s="48">
        <v>1404</v>
      </c>
      <c r="E124" s="29">
        <f>C124-D124</f>
        <v>46</v>
      </c>
      <c r="F124" s="30">
        <f>SUM(E124*10.2/100)</f>
        <v>4.692</v>
      </c>
      <c r="G124" s="29">
        <f>SUM(E124*5.93)</f>
        <v>272.78</v>
      </c>
      <c r="H124" s="29">
        <f>SUM(F124*5.93)</f>
        <v>27.82356</v>
      </c>
      <c r="I124" s="29">
        <f>G124+H124</f>
        <v>300.60356</v>
      </c>
      <c r="J124" s="27">
        <v>1450</v>
      </c>
      <c r="K124" s="29"/>
      <c r="L124" s="49">
        <v>300.6</v>
      </c>
      <c r="M124" t="s" s="137">
        <v>81</v>
      </c>
    </row>
    <row r="125" ht="15.6" customHeight="1">
      <c r="A125" s="25">
        <v>101</v>
      </c>
      <c r="B125" s="26">
        <v>156</v>
      </c>
      <c r="C125" s="27">
        <v>16251</v>
      </c>
      <c r="D125" s="48">
        <v>16030.6</v>
      </c>
      <c r="E125" s="29">
        <f>C125-D125</f>
        <v>220.4</v>
      </c>
      <c r="F125" s="30">
        <f>SUM(E125*10.2/100)</f>
        <v>22.4808</v>
      </c>
      <c r="G125" s="29">
        <f>SUM(E125*5.93)</f>
        <v>1306.972</v>
      </c>
      <c r="H125" s="29">
        <f>SUM(F125*5.93)</f>
        <v>133.311144</v>
      </c>
      <c r="I125" s="29">
        <f>G125+H125</f>
        <v>1440.283144</v>
      </c>
      <c r="J125" s="27">
        <v>16251</v>
      </c>
      <c r="K125" s="29"/>
      <c r="L125" s="49">
        <v>1440.28</v>
      </c>
      <c r="M125" t="s" s="137">
        <v>82</v>
      </c>
    </row>
    <row r="126" ht="15.6" customHeight="1">
      <c r="A126" s="25">
        <v>102</v>
      </c>
      <c r="B126" s="26">
        <v>157</v>
      </c>
      <c r="C126" s="27">
        <v>842</v>
      </c>
      <c r="D126" s="48">
        <v>828</v>
      </c>
      <c r="E126" s="29">
        <f>SUM(C126-D126)</f>
        <v>14</v>
      </c>
      <c r="F126" s="30">
        <f>SUM(E126*10.2/100)</f>
        <v>1.428</v>
      </c>
      <c r="G126" s="29">
        <f>SUM(E126*5.93)</f>
        <v>83.02</v>
      </c>
      <c r="H126" s="29">
        <f>SUM(F126*5.93)</f>
        <v>8.46804</v>
      </c>
      <c r="I126" s="29">
        <f>G126+H126</f>
        <v>91.48804</v>
      </c>
      <c r="J126" s="27">
        <v>842</v>
      </c>
      <c r="K126" s="29"/>
      <c r="L126" s="49">
        <v>91.48999999999999</v>
      </c>
      <c r="M126" t="s" s="137">
        <v>102</v>
      </c>
    </row>
    <row r="127" ht="15.6" customHeight="1">
      <c r="A127" s="25">
        <v>103</v>
      </c>
      <c r="B127" s="26">
        <v>158</v>
      </c>
      <c r="C127" s="27">
        <v>2779</v>
      </c>
      <c r="D127" s="48">
        <v>2626</v>
      </c>
      <c r="E127" s="29">
        <f>C127-D127</f>
        <v>153</v>
      </c>
      <c r="F127" s="30">
        <f>SUM(E127*10.2/100)</f>
        <v>15.606</v>
      </c>
      <c r="G127" s="29">
        <f>SUM(E127*5.93)</f>
        <v>907.29</v>
      </c>
      <c r="H127" s="30">
        <f>SUM(F127*5.93)</f>
        <v>92.54358000000001</v>
      </c>
      <c r="I127" s="29">
        <f>G127+H127</f>
        <v>999.83358</v>
      </c>
      <c r="J127" s="27">
        <v>2779</v>
      </c>
      <c r="K127" s="29"/>
      <c r="L127" s="49">
        <v>999.83</v>
      </c>
      <c r="M127" t="s" s="137">
        <v>76</v>
      </c>
    </row>
    <row r="128" ht="15.6" customHeight="1">
      <c r="A128" s="25">
        <v>104</v>
      </c>
      <c r="B128" s="26">
        <v>161</v>
      </c>
      <c r="C128" s="27">
        <v>10606</v>
      </c>
      <c r="D128" s="48">
        <v>9957.9</v>
      </c>
      <c r="E128" s="29">
        <f>C128-D128</f>
        <v>648.1</v>
      </c>
      <c r="F128" s="30">
        <f>SUM(E128*10.2/100)</f>
        <v>66.1062</v>
      </c>
      <c r="G128" s="29">
        <f>SUM(E128*5.93)</f>
        <v>3843.233</v>
      </c>
      <c r="H128" s="29">
        <f>SUM(F128*5.93)</f>
        <v>392.009766</v>
      </c>
      <c r="I128" s="29">
        <f>G128+H128</f>
        <v>4235.242766</v>
      </c>
      <c r="J128" s="27">
        <v>10606</v>
      </c>
      <c r="K128" s="29"/>
      <c r="L128" s="49">
        <v>4235.24</v>
      </c>
      <c r="M128" t="s" s="137">
        <v>103</v>
      </c>
    </row>
    <row r="129" ht="15.6" customHeight="1">
      <c r="A129" s="25">
        <v>105</v>
      </c>
      <c r="B129" s="26">
        <v>162</v>
      </c>
      <c r="C129" s="27">
        <v>6752</v>
      </c>
      <c r="D129" s="48">
        <v>6755.7</v>
      </c>
      <c r="E129" s="29">
        <f>C129-D129</f>
        <v>-3.7</v>
      </c>
      <c r="F129" s="30">
        <f>SUM(E129*10.2/100)</f>
        <v>-0.3774</v>
      </c>
      <c r="G129" s="29">
        <f>SUM(E129*5.93)</f>
        <v>-21.941</v>
      </c>
      <c r="H129" s="29">
        <f>SUM(F129*5.93)</f>
        <v>-2.237982</v>
      </c>
      <c r="I129" s="29">
        <f>G129+H129</f>
        <v>-24.178982</v>
      </c>
      <c r="J129" s="27">
        <v>6752</v>
      </c>
      <c r="K129" s="29">
        <v>24.18</v>
      </c>
      <c r="L129" s="49">
        <v>0</v>
      </c>
      <c r="M129" t="s" s="137">
        <v>25</v>
      </c>
    </row>
    <row r="130" ht="15.6" customHeight="1">
      <c r="A130" s="25">
        <v>106</v>
      </c>
      <c r="B130" s="26">
        <v>163</v>
      </c>
      <c r="C130" s="27">
        <v>28819</v>
      </c>
      <c r="D130" s="48">
        <v>27328.6</v>
      </c>
      <c r="E130" s="29">
        <f>C130-D130</f>
        <v>1490.4</v>
      </c>
      <c r="F130" s="30">
        <f>SUM(E130*10.2/100)</f>
        <v>152.0208</v>
      </c>
      <c r="G130" s="29">
        <f>SUM(E130*5.93)</f>
        <v>8838.072</v>
      </c>
      <c r="H130" s="29">
        <f>SUM(F130*5.93)</f>
        <v>901.483344</v>
      </c>
      <c r="I130" s="29">
        <f>G130+H130</f>
        <v>9739.555344</v>
      </c>
      <c r="J130" s="27">
        <v>28819</v>
      </c>
      <c r="K130" s="29"/>
      <c r="L130" s="49">
        <v>9739.559999999999</v>
      </c>
      <c r="M130" t="s" s="137">
        <v>104</v>
      </c>
    </row>
    <row r="131" ht="15.6" customHeight="1">
      <c r="A131" s="25">
        <v>107</v>
      </c>
      <c r="B131" s="26">
        <v>164</v>
      </c>
      <c r="C131" s="27">
        <v>5669</v>
      </c>
      <c r="D131" s="48">
        <v>5407.7</v>
      </c>
      <c r="E131" s="29">
        <f>C131-D131</f>
        <v>261.3</v>
      </c>
      <c r="F131" s="30">
        <f>SUM(E131*10.2/100)</f>
        <v>26.6526</v>
      </c>
      <c r="G131" s="29">
        <f>SUM(E131*5.93)</f>
        <v>1549.509</v>
      </c>
      <c r="H131" s="29">
        <f>SUM(F131*5.93)</f>
        <v>158.049918</v>
      </c>
      <c r="I131" s="29">
        <f>G131+H131</f>
        <v>1707.558918</v>
      </c>
      <c r="J131" s="27">
        <v>5669</v>
      </c>
      <c r="K131" s="29"/>
      <c r="L131" s="49">
        <v>1707.56</v>
      </c>
      <c r="M131" t="s" s="137">
        <v>105</v>
      </c>
    </row>
    <row r="132" ht="15.6" customHeight="1">
      <c r="A132" s="25">
        <v>108</v>
      </c>
      <c r="B132" s="26">
        <v>165</v>
      </c>
      <c r="C132" s="27">
        <v>4276</v>
      </c>
      <c r="D132" s="48">
        <v>4334.5</v>
      </c>
      <c r="E132" s="29">
        <f>C132-D132</f>
        <v>-58.5</v>
      </c>
      <c r="F132" s="30">
        <f>SUM(E132*10.2/100)</f>
        <v>-5.967</v>
      </c>
      <c r="G132" s="29">
        <f>SUM(E132*5.93)</f>
        <v>-346.905</v>
      </c>
      <c r="H132" s="29">
        <f>SUM(F132*5.93)</f>
        <v>-35.38431</v>
      </c>
      <c r="I132" s="29">
        <f>G132+H132</f>
        <v>-382.28931</v>
      </c>
      <c r="J132" s="27">
        <v>4276</v>
      </c>
      <c r="K132" s="29">
        <v>377.09</v>
      </c>
      <c r="L132" s="49">
        <v>0</v>
      </c>
      <c r="M132" t="s" s="137">
        <v>106</v>
      </c>
    </row>
    <row r="133" ht="15.6" customHeight="1">
      <c r="A133" s="25">
        <v>109</v>
      </c>
      <c r="B133" s="26">
        <v>167</v>
      </c>
      <c r="C133" s="27">
        <v>915</v>
      </c>
      <c r="D133" s="48">
        <v>117</v>
      </c>
      <c r="E133" s="29">
        <f>C133-D133</f>
        <v>798</v>
      </c>
      <c r="F133" s="30">
        <f>SUM(E133*10.2/100)</f>
        <v>81.396</v>
      </c>
      <c r="G133" s="29">
        <f>SUM(E133*5.93)</f>
        <v>4732.14</v>
      </c>
      <c r="H133" s="29">
        <f>SUM(F133*5.93)</f>
        <v>482.67828</v>
      </c>
      <c r="I133" s="29">
        <f>G133+H133</f>
        <v>5214.81828</v>
      </c>
      <c r="J133" s="27">
        <v>915</v>
      </c>
      <c r="K133" s="29"/>
      <c r="L133" s="49">
        <v>5214.82</v>
      </c>
      <c r="M133" t="s" s="137">
        <v>107</v>
      </c>
    </row>
    <row r="134" ht="15.6" customHeight="1">
      <c r="A134" s="25">
        <v>110</v>
      </c>
      <c r="B134" s="26">
        <v>308</v>
      </c>
      <c r="C134" s="27">
        <v>6904</v>
      </c>
      <c r="D134" s="48">
        <v>6309.4</v>
      </c>
      <c r="E134" s="29">
        <f>SUM(C134-D134)</f>
        <v>594.6</v>
      </c>
      <c r="F134" s="30">
        <f>SUM(E134*8.7/100)</f>
        <v>51.7302</v>
      </c>
      <c r="G134" s="49">
        <f>SUM(E134*5.93)</f>
        <v>3525.978</v>
      </c>
      <c r="H134" s="89">
        <f>SUM(F134*5.93)</f>
        <v>306.760086</v>
      </c>
      <c r="I134" s="29">
        <f>SUM(G134+H134)</f>
        <v>3832.738086</v>
      </c>
      <c r="J134" s="27">
        <v>6904</v>
      </c>
      <c r="K134" s="29"/>
      <c r="L134" s="49">
        <v>3832.74</v>
      </c>
      <c r="M134" t="s" s="152">
        <v>108</v>
      </c>
    </row>
    <row r="135" ht="15.3" customHeight="1">
      <c r="A135" t="s" s="55">
        <v>109</v>
      </c>
      <c r="B135" s="20"/>
      <c r="C135" s="56"/>
      <c r="D135" s="57"/>
      <c r="E135" s="38">
        <f>SUM(E118:E134)</f>
        <v>4826.6</v>
      </c>
      <c r="F135" s="58">
        <f>SUM(F118:F134)</f>
        <v>483.3942</v>
      </c>
      <c r="G135" s="38">
        <f>SUM(G118:G134)</f>
        <v>28621.738</v>
      </c>
      <c r="H135" s="38">
        <f>SUM(H118:H134)</f>
        <v>2866.527606</v>
      </c>
      <c r="I135" s="38">
        <f>SUM(I118:I134)</f>
        <v>31142.285686</v>
      </c>
      <c r="J135" s="59"/>
      <c r="K135" s="38">
        <f>SUM(K118:K134)</f>
        <v>601.24</v>
      </c>
      <c r="L135" s="38">
        <f>SUM(L118:L134)</f>
        <v>31748.72</v>
      </c>
      <c r="M135" s="153"/>
    </row>
    <row r="136" ht="17.7" customHeight="1">
      <c r="A136" s="154"/>
      <c r="B136" s="56"/>
      <c r="C136" t="s" s="100">
        <v>110</v>
      </c>
      <c r="D136" s="101"/>
      <c r="E136" s="101"/>
      <c r="F136" s="101"/>
      <c r="G136" s="101"/>
      <c r="H136" s="155"/>
      <c r="I136" s="38"/>
      <c r="J136" s="59"/>
      <c r="K136" s="38"/>
      <c r="L136" s="156"/>
      <c r="M136" s="157"/>
    </row>
    <row r="137" ht="15.6" customHeight="1">
      <c r="A137" s="25">
        <v>111</v>
      </c>
      <c r="B137" s="26">
        <v>170</v>
      </c>
      <c r="C137" s="27">
        <v>18129</v>
      </c>
      <c r="D137" s="48">
        <v>17755.1</v>
      </c>
      <c r="E137" s="29">
        <f>C137-D137</f>
        <v>373.9</v>
      </c>
      <c r="F137" s="30">
        <f>SUM(E137*10.2/100)</f>
        <v>38.1378</v>
      </c>
      <c r="G137" s="29">
        <f>SUM(E137*5.93)</f>
        <v>2217.227</v>
      </c>
      <c r="H137" s="29">
        <f>SUM(F137*5.93)</f>
        <v>226.157154</v>
      </c>
      <c r="I137" s="29">
        <f>G137+H137</f>
        <v>2443.384154</v>
      </c>
      <c r="J137" s="27">
        <v>18129</v>
      </c>
      <c r="K137" s="29"/>
      <c r="L137" s="49">
        <v>2443.38</v>
      </c>
      <c r="M137" t="s" s="137">
        <v>87</v>
      </c>
    </row>
    <row r="138" ht="15.6" customHeight="1">
      <c r="A138" s="25">
        <v>112</v>
      </c>
      <c r="B138" s="26">
        <v>173</v>
      </c>
      <c r="C138" s="27">
        <v>4229</v>
      </c>
      <c r="D138" s="48">
        <v>4017.3</v>
      </c>
      <c r="E138" s="29">
        <f>C138-D138</f>
        <v>211.7</v>
      </c>
      <c r="F138" s="30">
        <f>SUM(E138*10.2/100)</f>
        <v>21.5934</v>
      </c>
      <c r="G138" s="29">
        <f>SUM(E138*5.93)</f>
        <v>1255.381</v>
      </c>
      <c r="H138" s="29">
        <f>SUM(F138*5.93)</f>
        <v>128.048862</v>
      </c>
      <c r="I138" s="29">
        <f>G138+H138</f>
        <v>1383.429862</v>
      </c>
      <c r="J138" s="27">
        <v>4229</v>
      </c>
      <c r="K138" s="29"/>
      <c r="L138" s="49">
        <v>1383.43</v>
      </c>
      <c r="M138" t="s" s="137">
        <v>78</v>
      </c>
    </row>
    <row r="139" ht="15.6" customHeight="1">
      <c r="A139" s="25">
        <v>113</v>
      </c>
      <c r="B139" s="26">
        <v>174</v>
      </c>
      <c r="C139" s="27">
        <v>2164</v>
      </c>
      <c r="D139" s="48">
        <v>2100</v>
      </c>
      <c r="E139" s="29">
        <f>C139-D139</f>
        <v>64</v>
      </c>
      <c r="F139" s="30">
        <f>SUM(E139*10.2/100)</f>
        <v>6.528</v>
      </c>
      <c r="G139" s="29">
        <f>SUM(E139*5.93)</f>
        <v>379.52</v>
      </c>
      <c r="H139" s="29">
        <f>SUM(F139*5.93)</f>
        <v>38.71104</v>
      </c>
      <c r="I139" s="29">
        <f>G139+H139</f>
        <v>418.23104</v>
      </c>
      <c r="J139" s="27">
        <v>2164</v>
      </c>
      <c r="K139" s="29"/>
      <c r="L139" s="49">
        <v>418.23</v>
      </c>
      <c r="M139" t="s" s="137">
        <v>82</v>
      </c>
    </row>
    <row r="140" ht="15.6" customHeight="1">
      <c r="A140" s="25">
        <v>114</v>
      </c>
      <c r="B140" s="26">
        <v>181</v>
      </c>
      <c r="C140" s="27">
        <v>2017</v>
      </c>
      <c r="D140" s="48">
        <v>1933</v>
      </c>
      <c r="E140" s="29">
        <f>C140-D140</f>
        <v>84</v>
      </c>
      <c r="F140" s="30">
        <f>SUM(E140*10.2/100)</f>
        <v>8.568</v>
      </c>
      <c r="G140" s="29">
        <f>SUM(E140*5.93)</f>
        <v>498.12</v>
      </c>
      <c r="H140" s="29">
        <f>SUM(F140*5.93)</f>
        <v>50.80824</v>
      </c>
      <c r="I140" s="29">
        <f>G140+H140</f>
        <v>548.92824</v>
      </c>
      <c r="J140" s="27">
        <v>2017</v>
      </c>
      <c r="K140" s="29"/>
      <c r="L140" s="49">
        <v>548.9299999999999</v>
      </c>
      <c r="M140" t="s" s="137">
        <v>111</v>
      </c>
    </row>
    <row r="141" ht="15.6" customHeight="1">
      <c r="A141" s="25">
        <v>115</v>
      </c>
      <c r="B141" s="26">
        <v>186</v>
      </c>
      <c r="C141" s="27">
        <v>27333</v>
      </c>
      <c r="D141" s="48">
        <v>23377.4</v>
      </c>
      <c r="E141" s="29">
        <f>C141-D141</f>
        <v>3955.6</v>
      </c>
      <c r="F141" s="30">
        <f>SUM(E141*10.2/100)</f>
        <v>403.4712</v>
      </c>
      <c r="G141" s="29">
        <f>SUM(E141*5.93)</f>
        <v>23456.708</v>
      </c>
      <c r="H141" s="29">
        <f>SUM(F141*5.93)</f>
        <v>2392.584216</v>
      </c>
      <c r="I141" s="29">
        <f>G141+H141</f>
        <v>25849.292216</v>
      </c>
      <c r="J141" s="27">
        <v>27333</v>
      </c>
      <c r="K141" s="29"/>
      <c r="L141" s="49">
        <v>25849.29</v>
      </c>
      <c r="M141" t="s" s="137">
        <v>112</v>
      </c>
    </row>
    <row r="142" ht="15.6" customHeight="1">
      <c r="A142" s="25">
        <v>116</v>
      </c>
      <c r="B142" s="26">
        <v>189</v>
      </c>
      <c r="C142" s="27">
        <v>2614</v>
      </c>
      <c r="D142" s="48">
        <v>2385.1</v>
      </c>
      <c r="E142" s="29">
        <f>C142-D142</f>
        <v>228.9</v>
      </c>
      <c r="F142" s="30">
        <f>SUM(E142*10.2/100)</f>
        <v>23.3478</v>
      </c>
      <c r="G142" s="29">
        <f>SUM(E142*5.93)</f>
        <v>1357.377</v>
      </c>
      <c r="H142" s="29">
        <f>SUM(F142*5.93)</f>
        <v>138.452454</v>
      </c>
      <c r="I142" s="29">
        <f>G142+H142</f>
        <v>1495.829454</v>
      </c>
      <c r="J142" s="27">
        <v>2614</v>
      </c>
      <c r="K142" s="29"/>
      <c r="L142" s="49">
        <v>1495.83</v>
      </c>
      <c r="M142" t="s" s="137">
        <v>113</v>
      </c>
    </row>
    <row r="143" ht="15.6" customHeight="1">
      <c r="A143" s="25">
        <v>117</v>
      </c>
      <c r="B143" s="26">
        <v>196</v>
      </c>
      <c r="C143" s="27">
        <v>14236</v>
      </c>
      <c r="D143" s="48">
        <v>13789.2</v>
      </c>
      <c r="E143" s="29">
        <f>C143-D143</f>
        <v>446.8</v>
      </c>
      <c r="F143" s="30">
        <f>SUM(E143*10.2/100)</f>
        <v>45.5736</v>
      </c>
      <c r="G143" s="29">
        <f>SUM(E143*5.93)</f>
        <v>2649.524</v>
      </c>
      <c r="H143" s="29">
        <f>SUM(F143*5.93)</f>
        <v>270.251448</v>
      </c>
      <c r="I143" s="29">
        <f>G143+H143</f>
        <v>2919.775448</v>
      </c>
      <c r="J143" s="27">
        <v>14236</v>
      </c>
      <c r="K143" s="29"/>
      <c r="L143" s="49">
        <v>2919.78</v>
      </c>
      <c r="M143" t="s" s="137">
        <v>114</v>
      </c>
    </row>
    <row r="144" ht="15.6" customHeight="1">
      <c r="A144" s="25">
        <v>118</v>
      </c>
      <c r="B144" s="26">
        <v>197</v>
      </c>
      <c r="C144" s="27">
        <v>2100</v>
      </c>
      <c r="D144" s="29">
        <v>2100</v>
      </c>
      <c r="E144" s="29">
        <f>C144-D144</f>
        <v>0</v>
      </c>
      <c r="F144" s="30">
        <f>SUM(E144*10.2/100)</f>
        <v>0</v>
      </c>
      <c r="G144" s="29">
        <f>SUM(E144*5.93)</f>
        <v>0</v>
      </c>
      <c r="H144" s="29">
        <f>SUM(F144*5.93)</f>
        <v>0</v>
      </c>
      <c r="I144" s="29">
        <f>G144+H144</f>
        <v>0</v>
      </c>
      <c r="J144" s="27">
        <v>2100</v>
      </c>
      <c r="K144" s="29"/>
      <c r="L144" s="49">
        <v>0</v>
      </c>
      <c r="M144" s="137"/>
    </row>
    <row r="145" ht="15.3" customHeight="1">
      <c r="A145" t="s" s="6">
        <v>115</v>
      </c>
      <c r="B145" s="20"/>
      <c r="C145" s="7"/>
      <c r="D145" s="8"/>
      <c r="E145" s="38">
        <f>SUM(E137:E144)</f>
        <v>5364.9</v>
      </c>
      <c r="F145" s="158">
        <f>SUM(F137:F144)</f>
        <v>547.2198</v>
      </c>
      <c r="G145" s="38">
        <f>SUM(G137:G144)</f>
        <v>31813.857</v>
      </c>
      <c r="H145" s="38">
        <f>SUM(H137:H144)</f>
        <v>3245.013414</v>
      </c>
      <c r="I145" s="38">
        <f>SUM(I137:I144)</f>
        <v>35058.870414</v>
      </c>
      <c r="J145" s="59"/>
      <c r="K145" s="38">
        <f>SUM(K137:K144)</f>
        <v>0</v>
      </c>
      <c r="L145" s="60">
        <f>SUM(L137:L144)</f>
        <v>35058.87</v>
      </c>
      <c r="M145" s="142"/>
    </row>
    <row r="146" ht="17.7" customHeight="1">
      <c r="A146" s="7"/>
      <c r="B146" s="7"/>
      <c r="C146" t="s" s="159">
        <v>116</v>
      </c>
      <c r="D146" s="21"/>
      <c r="E146" s="21"/>
      <c r="F146" s="21"/>
      <c r="G146" s="21"/>
      <c r="H146" s="21"/>
      <c r="I146" s="102"/>
      <c r="J146" s="103"/>
      <c r="K146" s="102"/>
      <c r="L146" s="160"/>
      <c r="M146" s="142"/>
    </row>
    <row r="147" ht="15.6" customHeight="1">
      <c r="A147" s="25">
        <v>119</v>
      </c>
      <c r="B147" s="26">
        <v>199</v>
      </c>
      <c r="C147" s="27">
        <v>11608</v>
      </c>
      <c r="D147" s="48">
        <v>11680.4</v>
      </c>
      <c r="E147" s="29">
        <f>C147-D147</f>
        <v>-72.40000000000001</v>
      </c>
      <c r="F147" s="30">
        <f>SUM(E147*10.2/100)</f>
        <v>-7.3848</v>
      </c>
      <c r="G147" s="29">
        <f>SUM(E147*5.93)</f>
        <v>-429.332</v>
      </c>
      <c r="H147" s="29">
        <f>SUM(F147*5.93)</f>
        <v>-43.791864</v>
      </c>
      <c r="I147" s="29">
        <f>G147+H147</f>
        <v>-473.123864</v>
      </c>
      <c r="J147" s="27">
        <v>11608</v>
      </c>
      <c r="K147" s="29">
        <v>473.12</v>
      </c>
      <c r="L147" s="49">
        <v>0</v>
      </c>
      <c r="M147" t="s" s="137">
        <v>117</v>
      </c>
    </row>
    <row r="148" ht="15.6" customHeight="1">
      <c r="A148" s="25">
        <v>120</v>
      </c>
      <c r="B148" s="26">
        <v>200</v>
      </c>
      <c r="C148" s="27">
        <v>2574</v>
      </c>
      <c r="D148" s="48">
        <v>2400</v>
      </c>
      <c r="E148" s="29">
        <f>C148-D148</f>
        <v>174</v>
      </c>
      <c r="F148" s="30">
        <f>SUM(E148*10.2/100)</f>
        <v>17.748</v>
      </c>
      <c r="G148" s="29">
        <f>SUM(E148*5.93)</f>
        <v>1031.82</v>
      </c>
      <c r="H148" s="29">
        <f>SUM(F148*5.93)</f>
        <v>105.24564</v>
      </c>
      <c r="I148" s="29">
        <f>G148+H148</f>
        <v>1137.06564</v>
      </c>
      <c r="J148" s="27">
        <v>2574</v>
      </c>
      <c r="K148" s="29"/>
      <c r="L148" s="49">
        <v>1137.07</v>
      </c>
      <c r="M148" s="142"/>
    </row>
    <row r="149" ht="15.6" customHeight="1">
      <c r="A149" s="25">
        <v>121</v>
      </c>
      <c r="B149" s="26">
        <v>201</v>
      </c>
      <c r="C149" s="27">
        <v>2204</v>
      </c>
      <c r="D149" s="48">
        <v>2137.6</v>
      </c>
      <c r="E149" s="29">
        <f>C149-D149</f>
        <v>66.40000000000001</v>
      </c>
      <c r="F149" s="30">
        <f>SUM(E149*10.2/100)</f>
        <v>6.7728</v>
      </c>
      <c r="G149" s="29">
        <f>SUM(E149*5.93)</f>
        <v>393.752</v>
      </c>
      <c r="H149" s="29">
        <f>SUM(F149*5.93)</f>
        <v>40.162704</v>
      </c>
      <c r="I149" s="29">
        <f>G149+H149</f>
        <v>433.914704</v>
      </c>
      <c r="J149" s="27">
        <v>2204</v>
      </c>
      <c r="K149" s="29"/>
      <c r="L149" s="49">
        <v>433.91</v>
      </c>
      <c r="M149" t="s" s="137">
        <v>118</v>
      </c>
    </row>
    <row r="150" ht="15.6" customHeight="1">
      <c r="A150" s="25">
        <v>122</v>
      </c>
      <c r="B150" s="26">
        <v>202</v>
      </c>
      <c r="C150" s="27">
        <v>8420</v>
      </c>
      <c r="D150" s="48">
        <v>8185</v>
      </c>
      <c r="E150" s="29">
        <f>C150-D150</f>
        <v>235</v>
      </c>
      <c r="F150" s="30">
        <f>SUM(E150*10.2/100)</f>
        <v>23.97</v>
      </c>
      <c r="G150" s="29">
        <f>SUM(E150*5.93)</f>
        <v>1393.55</v>
      </c>
      <c r="H150" s="29">
        <f>SUM(F150*5.93)</f>
        <v>142.1421</v>
      </c>
      <c r="I150" s="29">
        <f>G150+H150</f>
        <v>1535.6921</v>
      </c>
      <c r="J150" s="27">
        <v>8420</v>
      </c>
      <c r="K150" s="29"/>
      <c r="L150" s="49">
        <v>1535.69</v>
      </c>
      <c r="M150" t="s" s="137">
        <v>49</v>
      </c>
    </row>
    <row r="151" ht="18" customHeight="1">
      <c r="A151" s="25">
        <v>123</v>
      </c>
      <c r="B151" s="26">
        <v>203</v>
      </c>
      <c r="C151" s="27">
        <v>4470</v>
      </c>
      <c r="D151" s="48">
        <v>4368</v>
      </c>
      <c r="E151" s="29">
        <f>C151-D151</f>
        <v>102</v>
      </c>
      <c r="F151" s="30">
        <f>SUM(E151*10.2/100)</f>
        <v>10.404</v>
      </c>
      <c r="G151" s="29">
        <f>SUM(E151*5.93)</f>
        <v>604.86</v>
      </c>
      <c r="H151" s="29">
        <f>SUM(F151*5.93)</f>
        <v>61.69572</v>
      </c>
      <c r="I151" s="29">
        <f>G151+H151</f>
        <v>666.55572</v>
      </c>
      <c r="J151" s="27">
        <v>4470</v>
      </c>
      <c r="K151" s="29"/>
      <c r="L151" s="29">
        <v>666.5599999999999</v>
      </c>
      <c r="M151" t="s" s="161">
        <v>119</v>
      </c>
    </row>
    <row r="152" ht="15.6" customHeight="1">
      <c r="A152" s="25">
        <v>124</v>
      </c>
      <c r="B152" s="26">
        <v>204</v>
      </c>
      <c r="C152" s="27">
        <v>670</v>
      </c>
      <c r="D152" s="48">
        <v>614.1</v>
      </c>
      <c r="E152" s="29">
        <f>C152-D152</f>
        <v>55.9</v>
      </c>
      <c r="F152" s="30">
        <f>SUM(E152*10.2/100)</f>
        <v>5.7018</v>
      </c>
      <c r="G152" s="29">
        <f>SUM(E152*5.93)</f>
        <v>331.487</v>
      </c>
      <c r="H152" s="29">
        <f>SUM(F152*5.93)</f>
        <v>33.811674</v>
      </c>
      <c r="I152" s="29">
        <f>G152+H152</f>
        <v>365.298674</v>
      </c>
      <c r="J152" s="27">
        <v>670</v>
      </c>
      <c r="K152" s="29"/>
      <c r="L152" s="29">
        <v>365.3</v>
      </c>
      <c r="M152" t="s" s="136">
        <v>43</v>
      </c>
    </row>
    <row r="153" ht="15.6" customHeight="1">
      <c r="A153" s="25">
        <v>125</v>
      </c>
      <c r="B153" s="26">
        <v>206</v>
      </c>
      <c r="C153" s="27">
        <v>760</v>
      </c>
      <c r="D153" s="48">
        <v>760</v>
      </c>
      <c r="E153" s="29">
        <f>C153-D153</f>
        <v>0</v>
      </c>
      <c r="F153" s="30">
        <f>SUM(E153*10.2/100)</f>
        <v>0</v>
      </c>
      <c r="G153" s="29">
        <f>SUM(E153*5.93)</f>
        <v>0</v>
      </c>
      <c r="H153" s="29">
        <f>SUM(F153*5.93)</f>
        <v>0</v>
      </c>
      <c r="I153" s="29">
        <f>G153+H153</f>
        <v>0</v>
      </c>
      <c r="J153" s="27">
        <v>760</v>
      </c>
      <c r="K153" s="29"/>
      <c r="L153" s="49">
        <v>0</v>
      </c>
      <c r="M153" s="137"/>
    </row>
    <row r="154" ht="15.6" customHeight="1">
      <c r="A154" s="25">
        <v>126</v>
      </c>
      <c r="B154" s="26">
        <v>208</v>
      </c>
      <c r="C154" s="27">
        <v>3278</v>
      </c>
      <c r="D154" s="48">
        <v>3209</v>
      </c>
      <c r="E154" s="29">
        <f>C154-D154</f>
        <v>69</v>
      </c>
      <c r="F154" s="30">
        <f>SUM(E154*10.2/100)</f>
        <v>7.038</v>
      </c>
      <c r="G154" s="29">
        <f>SUM(E154*5.93)</f>
        <v>409.17</v>
      </c>
      <c r="H154" s="29">
        <f>SUM(F154*5.93)</f>
        <v>41.73534</v>
      </c>
      <c r="I154" s="29">
        <f>G154+H154</f>
        <v>450.90534</v>
      </c>
      <c r="J154" s="27">
        <v>3278</v>
      </c>
      <c r="K154" s="29"/>
      <c r="L154" s="49">
        <v>450.91</v>
      </c>
      <c r="M154" t="s" s="137">
        <v>91</v>
      </c>
    </row>
    <row r="155" ht="15.6" customHeight="1">
      <c r="A155" s="25">
        <v>127</v>
      </c>
      <c r="B155" s="26">
        <v>209</v>
      </c>
      <c r="C155" s="27">
        <v>2691</v>
      </c>
      <c r="D155" s="48">
        <v>2713</v>
      </c>
      <c r="E155" s="29">
        <f>C155-D155</f>
        <v>-22</v>
      </c>
      <c r="F155" s="30">
        <f>SUM(E155*10.2/100)</f>
        <v>-2.244</v>
      </c>
      <c r="G155" s="29">
        <f>SUM(E155*5.93)</f>
        <v>-130.46</v>
      </c>
      <c r="H155" s="29">
        <f>SUM(F155*5.93)</f>
        <v>-13.30692</v>
      </c>
      <c r="I155" s="29">
        <f>G155+H155</f>
        <v>-143.76692</v>
      </c>
      <c r="J155" s="27">
        <v>2691</v>
      </c>
      <c r="K155" s="29">
        <v>143.77</v>
      </c>
      <c r="L155" s="49">
        <v>0</v>
      </c>
      <c r="M155" t="s" s="137">
        <v>119</v>
      </c>
    </row>
    <row r="156" ht="15.6" customHeight="1">
      <c r="A156" s="25">
        <v>128</v>
      </c>
      <c r="B156" s="26">
        <v>211</v>
      </c>
      <c r="C156" s="27">
        <v>4114</v>
      </c>
      <c r="D156" s="48">
        <v>3973</v>
      </c>
      <c r="E156" s="29">
        <f>C156-D156</f>
        <v>141</v>
      </c>
      <c r="F156" s="30">
        <f>SUM(E156*10.2/100)</f>
        <v>14.382</v>
      </c>
      <c r="G156" s="29">
        <f>SUM(E156*5.93)</f>
        <v>836.13</v>
      </c>
      <c r="H156" s="29">
        <f>SUM(F156*5.93)</f>
        <v>85.28525999999999</v>
      </c>
      <c r="I156" s="29">
        <f>SUM(G156+H156)</f>
        <v>921.41526</v>
      </c>
      <c r="J156" s="27">
        <v>4114</v>
      </c>
      <c r="K156" s="29"/>
      <c r="L156" s="49">
        <v>921.42</v>
      </c>
      <c r="M156" t="s" s="137">
        <v>82</v>
      </c>
    </row>
    <row r="157" ht="15.6" customHeight="1">
      <c r="A157" s="25">
        <v>129</v>
      </c>
      <c r="B157" s="26">
        <v>212</v>
      </c>
      <c r="C157" s="27">
        <v>13664</v>
      </c>
      <c r="D157" s="48">
        <v>13514.4</v>
      </c>
      <c r="E157" s="29">
        <f>C157-D157</f>
        <v>149.6</v>
      </c>
      <c r="F157" s="30">
        <f>SUM(E157*10.2/100)</f>
        <v>15.2592</v>
      </c>
      <c r="G157" s="29">
        <f>SUM(E157*5.93)</f>
        <v>887.128</v>
      </c>
      <c r="H157" s="29">
        <f>SUM(F157*5.93)</f>
        <v>90.487056</v>
      </c>
      <c r="I157" s="29">
        <f>G157+H157</f>
        <v>977.615056</v>
      </c>
      <c r="J157" s="27">
        <v>13664</v>
      </c>
      <c r="K157" s="29"/>
      <c r="L157" s="49">
        <v>977.62</v>
      </c>
      <c r="M157" t="s" s="137">
        <v>120</v>
      </c>
    </row>
    <row r="158" ht="15.6" customHeight="1">
      <c r="A158" s="25">
        <v>130</v>
      </c>
      <c r="B158" s="26">
        <v>213</v>
      </c>
      <c r="C158" s="27">
        <v>3384</v>
      </c>
      <c r="D158" s="48">
        <v>3354.3</v>
      </c>
      <c r="E158" s="29">
        <f>C158-D158</f>
        <v>29.7</v>
      </c>
      <c r="F158" s="30">
        <f>SUM(E158*10.2/100)</f>
        <v>3.0294</v>
      </c>
      <c r="G158" s="29">
        <f>SUM(E158*5.93)</f>
        <v>176.121</v>
      </c>
      <c r="H158" s="29">
        <f>SUM(F158*5.93)</f>
        <v>17.964342</v>
      </c>
      <c r="I158" s="29">
        <f>G158+H158</f>
        <v>194.085342</v>
      </c>
      <c r="J158" s="27">
        <v>3384</v>
      </c>
      <c r="K158" s="29"/>
      <c r="L158" s="49">
        <v>194.09</v>
      </c>
      <c r="M158" t="s" s="137">
        <v>46</v>
      </c>
    </row>
    <row r="159" ht="15.6" customHeight="1">
      <c r="A159" s="25">
        <v>131</v>
      </c>
      <c r="B159" s="26">
        <v>216</v>
      </c>
      <c r="C159" s="27">
        <v>1981</v>
      </c>
      <c r="D159" s="48">
        <v>1960</v>
      </c>
      <c r="E159" s="29">
        <f>SUM(C159-D159)</f>
        <v>21</v>
      </c>
      <c r="F159" s="30">
        <f>SUM(E159*10.2/100)</f>
        <v>2.142</v>
      </c>
      <c r="G159" s="29">
        <f>SUM(E159*5.93)</f>
        <v>124.53</v>
      </c>
      <c r="H159" s="29">
        <f>SUM(F159*5.93)</f>
        <v>12.70206</v>
      </c>
      <c r="I159" s="29">
        <f>G159+H159</f>
        <v>137.23206</v>
      </c>
      <c r="J159" s="27">
        <v>1981</v>
      </c>
      <c r="K159" s="29"/>
      <c r="L159" s="49">
        <v>137.23</v>
      </c>
      <c r="M159" t="s" s="137">
        <v>121</v>
      </c>
    </row>
    <row r="160" ht="15.6" customHeight="1">
      <c r="A160" s="25">
        <v>132</v>
      </c>
      <c r="B160" s="26">
        <v>218</v>
      </c>
      <c r="C160" s="27">
        <v>7752</v>
      </c>
      <c r="D160" s="48">
        <v>7728.5</v>
      </c>
      <c r="E160" s="29">
        <f>C160-D160</f>
        <v>23.5</v>
      </c>
      <c r="F160" s="30">
        <f>SUM(E160*10.2/100)</f>
        <v>2.397</v>
      </c>
      <c r="G160" s="29">
        <f>SUM(E160*5.93)</f>
        <v>139.355</v>
      </c>
      <c r="H160" s="29">
        <f>SUM(F160*5.93)</f>
        <v>14.21421</v>
      </c>
      <c r="I160" s="29">
        <f>SUM(G160+H160)</f>
        <v>153.56921</v>
      </c>
      <c r="J160" s="27">
        <v>7752</v>
      </c>
      <c r="K160" s="29"/>
      <c r="L160" s="49">
        <v>153.57</v>
      </c>
      <c r="M160" t="s" s="137">
        <v>102</v>
      </c>
    </row>
    <row r="161" ht="15.6" customHeight="1">
      <c r="A161" s="25">
        <v>133</v>
      </c>
      <c r="B161" s="26">
        <v>220</v>
      </c>
      <c r="C161" s="27">
        <v>2830</v>
      </c>
      <c r="D161" s="48">
        <v>2753</v>
      </c>
      <c r="E161" s="29">
        <f>C161-D161</f>
        <v>77</v>
      </c>
      <c r="F161" s="30">
        <f>SUM(E161*10.2/100)</f>
        <v>7.854</v>
      </c>
      <c r="G161" s="29">
        <f>SUM(E161*5.93)</f>
        <v>456.61</v>
      </c>
      <c r="H161" s="29">
        <f>SUM(F161*5.93)</f>
        <v>46.57422</v>
      </c>
      <c r="I161" s="29">
        <f>G161+H161</f>
        <v>503.18422</v>
      </c>
      <c r="J161" s="27">
        <v>2830</v>
      </c>
      <c r="K161" t="s" s="138">
        <v>122</v>
      </c>
      <c r="L161" s="49">
        <v>503.18</v>
      </c>
      <c r="M161" t="s" s="137">
        <v>91</v>
      </c>
    </row>
    <row r="162" ht="18" customHeight="1">
      <c r="A162" s="25">
        <v>134</v>
      </c>
      <c r="B162" s="26">
        <v>222</v>
      </c>
      <c r="C162" s="27">
        <v>5645</v>
      </c>
      <c r="D162" s="48">
        <v>5223.5</v>
      </c>
      <c r="E162" s="29">
        <f>C162-D162</f>
        <v>421.5</v>
      </c>
      <c r="F162" s="30">
        <f>SUM(E162*10.2/100)</f>
        <v>42.993</v>
      </c>
      <c r="G162" s="162">
        <f>SUM(E162*5.93)</f>
        <v>2499.495</v>
      </c>
      <c r="H162" s="29">
        <f>SUM(F162*5.93)</f>
        <v>254.94849</v>
      </c>
      <c r="I162" s="29">
        <f>G162+H162</f>
        <v>2754.44349</v>
      </c>
      <c r="J162" s="27">
        <v>5645</v>
      </c>
      <c r="K162" s="29"/>
      <c r="L162" s="49">
        <v>2754.44</v>
      </c>
      <c r="M162" t="s" s="137">
        <v>123</v>
      </c>
    </row>
    <row r="163" ht="15.6" customHeight="1">
      <c r="A163" s="25">
        <v>135</v>
      </c>
      <c r="B163" s="26">
        <v>223</v>
      </c>
      <c r="C163" s="27">
        <v>2115</v>
      </c>
      <c r="D163" s="48">
        <v>1937.7</v>
      </c>
      <c r="E163" s="29">
        <f>C163-D163</f>
        <v>177.3</v>
      </c>
      <c r="F163" s="30">
        <f>SUM(E163*10.2/100)</f>
        <v>18.0846</v>
      </c>
      <c r="G163" s="29">
        <f>SUM(E163*5.93)</f>
        <v>1051.389</v>
      </c>
      <c r="H163" s="29">
        <f>SUM(F163*5.93)</f>
        <v>107.241678</v>
      </c>
      <c r="I163" s="29">
        <f>G163+H163</f>
        <v>1158.630678</v>
      </c>
      <c r="J163" s="27">
        <v>2115</v>
      </c>
      <c r="K163" s="29"/>
      <c r="L163" s="49">
        <v>1158.63</v>
      </c>
      <c r="M163" t="s" s="137">
        <v>124</v>
      </c>
    </row>
    <row r="164" ht="15.6" customHeight="1">
      <c r="A164" s="25">
        <v>136</v>
      </c>
      <c r="B164" s="26">
        <v>224</v>
      </c>
      <c r="C164" s="27">
        <v>3203</v>
      </c>
      <c r="D164" s="48">
        <v>3300</v>
      </c>
      <c r="E164" s="29">
        <f>C164-D164</f>
        <v>-97</v>
      </c>
      <c r="F164" s="30">
        <f>SUM(E164*10.2/100)</f>
        <v>-9.894</v>
      </c>
      <c r="G164" s="29">
        <f>SUM(E164*5.93)</f>
        <v>-575.21</v>
      </c>
      <c r="H164" s="29">
        <f>SUM(F164*5.93)</f>
        <v>-58.67142</v>
      </c>
      <c r="I164" s="29">
        <f>G164+H164</f>
        <v>-633.88142</v>
      </c>
      <c r="J164" s="27">
        <v>3203</v>
      </c>
      <c r="K164" s="29">
        <v>633.88</v>
      </c>
      <c r="L164" s="49">
        <v>0</v>
      </c>
      <c r="M164" t="s" s="137">
        <v>25</v>
      </c>
    </row>
    <row r="165" ht="15.6" customHeight="1">
      <c r="A165" s="25">
        <v>137</v>
      </c>
      <c r="B165" s="26">
        <v>225</v>
      </c>
      <c r="C165" s="27">
        <v>11992</v>
      </c>
      <c r="D165" s="48">
        <v>11992</v>
      </c>
      <c r="E165" s="29">
        <f>C165-D165</f>
        <v>0</v>
      </c>
      <c r="F165" s="30">
        <f>SUM(E165*10.2/100)</f>
        <v>0</v>
      </c>
      <c r="G165" s="29">
        <f>SUM(E165*5.93)</f>
        <v>0</v>
      </c>
      <c r="H165" s="29">
        <f>SUM(F165*5.93)</f>
        <v>0</v>
      </c>
      <c r="I165" s="29">
        <f>G165+H165</f>
        <v>0</v>
      </c>
      <c r="J165" s="27">
        <v>11992</v>
      </c>
      <c r="K165" s="29"/>
      <c r="L165" s="49">
        <v>0</v>
      </c>
      <c r="M165" t="s" s="137">
        <v>65</v>
      </c>
    </row>
    <row r="166" ht="15.6" customHeight="1">
      <c r="A166" s="25">
        <v>138</v>
      </c>
      <c r="B166" s="26">
        <v>226</v>
      </c>
      <c r="C166" s="27">
        <v>8419</v>
      </c>
      <c r="D166" s="48">
        <v>8318.700000000001</v>
      </c>
      <c r="E166" s="29">
        <f>C166-D166</f>
        <v>100.3</v>
      </c>
      <c r="F166" s="30">
        <f>SUM(E166*10.2/100)</f>
        <v>10.2306</v>
      </c>
      <c r="G166" s="29">
        <f>SUM(E166*5.93)</f>
        <v>594.779</v>
      </c>
      <c r="H166" s="29">
        <f>SUM(F166*5.93)</f>
        <v>60.667458</v>
      </c>
      <c r="I166" s="29">
        <f>G166+H166</f>
        <v>655.446458</v>
      </c>
      <c r="J166" s="27">
        <v>8419</v>
      </c>
      <c r="K166" s="29"/>
      <c r="L166" s="49">
        <v>655.45</v>
      </c>
      <c r="M166" t="s" s="137">
        <v>25</v>
      </c>
    </row>
    <row r="167" ht="15.6" customHeight="1">
      <c r="A167" s="25">
        <v>139</v>
      </c>
      <c r="B167" s="26">
        <v>227</v>
      </c>
      <c r="C167" s="27">
        <v>10782</v>
      </c>
      <c r="D167" s="48">
        <v>10271</v>
      </c>
      <c r="E167" s="29">
        <f>C167-D167</f>
        <v>511</v>
      </c>
      <c r="F167" s="30">
        <f>SUM(E167*10.2/100)</f>
        <v>52.122</v>
      </c>
      <c r="G167" s="29">
        <f>SUM(E167*5.93)</f>
        <v>3030.23</v>
      </c>
      <c r="H167" s="29">
        <f>SUM(F167*5.93)</f>
        <v>309.08346</v>
      </c>
      <c r="I167" s="29">
        <f>SUM(G167+H167)</f>
        <v>3339.31346</v>
      </c>
      <c r="J167" s="27">
        <v>10782</v>
      </c>
      <c r="K167" s="29"/>
      <c r="L167" s="163">
        <v>3339.31</v>
      </c>
      <c r="M167" t="s" s="137">
        <v>73</v>
      </c>
    </row>
    <row r="168" ht="15.6" customHeight="1">
      <c r="A168" s="25">
        <v>140</v>
      </c>
      <c r="B168" s="26">
        <v>228</v>
      </c>
      <c r="C168" s="27">
        <v>873</v>
      </c>
      <c r="D168" s="48">
        <v>659</v>
      </c>
      <c r="E168" s="29">
        <f>SUM(C168-D168)</f>
        <v>214</v>
      </c>
      <c r="F168" s="30">
        <f>SUM(E168*10.2/100)</f>
        <v>21.828</v>
      </c>
      <c r="G168" s="29">
        <f>SUM(E168*5.93)</f>
        <v>1269.02</v>
      </c>
      <c r="H168" s="29">
        <f>SUM(F168*5.93)</f>
        <v>129.44004</v>
      </c>
      <c r="I168" s="29">
        <f>G168+H168</f>
        <v>1398.46004</v>
      </c>
      <c r="J168" s="27">
        <v>873</v>
      </c>
      <c r="K168" s="29"/>
      <c r="L168" s="163">
        <v>1398.46</v>
      </c>
      <c r="M168" t="s" s="137">
        <v>71</v>
      </c>
    </row>
    <row r="169" ht="15.6" customHeight="1">
      <c r="A169" s="25">
        <v>141</v>
      </c>
      <c r="B169" s="26">
        <v>229</v>
      </c>
      <c r="C169" s="27">
        <v>2306</v>
      </c>
      <c r="D169" s="48">
        <v>2166.1</v>
      </c>
      <c r="E169" s="29">
        <f>C169-D169</f>
        <v>139.9</v>
      </c>
      <c r="F169" s="30">
        <f>SUM(E169*10.2/100)</f>
        <v>14.2698</v>
      </c>
      <c r="G169" s="29">
        <f>SUM(E169*5.93)</f>
        <v>829.607</v>
      </c>
      <c r="H169" s="29">
        <f>SUM(F169*5.93)</f>
        <v>84.61991399999999</v>
      </c>
      <c r="I169" s="29">
        <f>G169+H169</f>
        <v>914.226914</v>
      </c>
      <c r="J169" s="27">
        <v>2306</v>
      </c>
      <c r="K169" s="29"/>
      <c r="L169" s="163">
        <v>914.23</v>
      </c>
      <c r="M169" t="s" s="137">
        <v>87</v>
      </c>
    </row>
    <row r="170" ht="15.6" customHeight="1">
      <c r="A170" s="25">
        <v>142</v>
      </c>
      <c r="B170" s="26">
        <v>246</v>
      </c>
      <c r="C170" s="27">
        <v>5838</v>
      </c>
      <c r="D170" s="48">
        <v>4766.4</v>
      </c>
      <c r="E170" s="29">
        <f>C170-D170</f>
        <v>1071.6</v>
      </c>
      <c r="F170" s="30">
        <f>SUM(E170*10.2/100)</f>
        <v>109.3032</v>
      </c>
      <c r="G170" s="29">
        <f>SUM(E170*5.93)</f>
        <v>6354.588</v>
      </c>
      <c r="H170" s="29">
        <f>SUM(F170*5.93)</f>
        <v>648.167976</v>
      </c>
      <c r="I170" s="29">
        <f>G170+H170</f>
        <v>7002.755976</v>
      </c>
      <c r="J170" s="27">
        <v>5838</v>
      </c>
      <c r="K170" s="29"/>
      <c r="L170" s="163">
        <v>7002.76</v>
      </c>
      <c r="M170" t="s" s="137">
        <v>125</v>
      </c>
    </row>
    <row r="171" ht="15.6" customHeight="1">
      <c r="A171" s="25">
        <v>143</v>
      </c>
      <c r="B171" s="26">
        <v>313</v>
      </c>
      <c r="C171" s="27">
        <v>90</v>
      </c>
      <c r="D171" s="48">
        <v>58</v>
      </c>
      <c r="E171" s="29">
        <f>C171-D171</f>
        <v>32</v>
      </c>
      <c r="F171" s="30">
        <f>SUM(E171*8.7/100)</f>
        <v>2.784</v>
      </c>
      <c r="G171" s="29">
        <f>SUM(E171*5.93)</f>
        <v>189.76</v>
      </c>
      <c r="H171" s="29">
        <f>SUM(F171*5.93)</f>
        <v>16.50912</v>
      </c>
      <c r="I171" s="29">
        <f>G171+H171</f>
        <v>206.26912</v>
      </c>
      <c r="J171" s="27">
        <v>90</v>
      </c>
      <c r="K171" s="29"/>
      <c r="L171" s="49">
        <v>206.27</v>
      </c>
      <c r="M171" s="142"/>
    </row>
    <row r="172" ht="15.3" customHeight="1">
      <c r="A172" t="s" s="6">
        <v>126</v>
      </c>
      <c r="B172" s="20"/>
      <c r="C172" s="7"/>
      <c r="D172" s="8"/>
      <c r="E172" s="38">
        <f>SUM(E147:E171)</f>
        <v>3620.3</v>
      </c>
      <c r="F172" s="58">
        <f>SUM(F147:F171)</f>
        <v>368.7906</v>
      </c>
      <c r="G172" s="38">
        <f>SUM(G147:G171)</f>
        <v>21468.379</v>
      </c>
      <c r="H172" s="38">
        <f>SUM(H147:H171)</f>
        <v>2186.928258</v>
      </c>
      <c r="I172" s="38">
        <f>SUM(I147:I171)</f>
        <v>23655.307258</v>
      </c>
      <c r="J172" s="59"/>
      <c r="K172" s="38">
        <f>SUM(K147:K171)</f>
        <v>1250.77</v>
      </c>
      <c r="L172" s="60">
        <f>SUM(L147:L171)</f>
        <v>24906.1</v>
      </c>
      <c r="M172" s="142"/>
    </row>
    <row r="173" ht="17.7" customHeight="1">
      <c r="A173" s="164"/>
      <c r="B173" s="7"/>
      <c r="C173" t="s" s="159">
        <v>127</v>
      </c>
      <c r="D173" s="21"/>
      <c r="E173" s="21"/>
      <c r="F173" s="21"/>
      <c r="G173" s="21"/>
      <c r="H173" s="21"/>
      <c r="I173" s="102"/>
      <c r="J173" s="103"/>
      <c r="K173" s="165"/>
      <c r="L173" s="166"/>
      <c r="M173" s="142"/>
    </row>
    <row r="174" ht="15.6" customHeight="1">
      <c r="A174" s="124">
        <v>144</v>
      </c>
      <c r="B174" s="112">
        <v>230</v>
      </c>
      <c r="C174" s="109">
        <v>1547</v>
      </c>
      <c r="D174" s="113">
        <v>1711.7</v>
      </c>
      <c r="E174" s="107">
        <f>C174-D174</f>
        <v>-164.7</v>
      </c>
      <c r="F174" s="108">
        <f>SUM(E174*10.2/100)</f>
        <v>-16.7994</v>
      </c>
      <c r="G174" s="107">
        <f>SUM(E174*5.93)</f>
        <v>-976.671</v>
      </c>
      <c r="H174" s="107">
        <f>SUM(F174*5.93)</f>
        <v>-99.620442</v>
      </c>
      <c r="I174" s="107">
        <f>G174+H174</f>
        <v>-1076.291442</v>
      </c>
      <c r="J174" s="109">
        <v>1547</v>
      </c>
      <c r="K174" s="107">
        <v>1076.29</v>
      </c>
      <c r="L174" s="89">
        <v>0</v>
      </c>
      <c r="M174" t="s" s="167">
        <v>128</v>
      </c>
    </row>
    <row r="175" ht="15.6" customHeight="1">
      <c r="A175" s="168">
        <v>145</v>
      </c>
      <c r="B175" s="112">
        <v>231</v>
      </c>
      <c r="C175" s="109">
        <v>118</v>
      </c>
      <c r="D175" s="113">
        <v>106</v>
      </c>
      <c r="E175" s="107">
        <f>C175-D175</f>
        <v>12</v>
      </c>
      <c r="F175" s="108">
        <f>SUM(E175*10.2/100)</f>
        <v>1.224</v>
      </c>
      <c r="G175" s="107">
        <f>SUM(E175*5.93)</f>
        <v>71.16</v>
      </c>
      <c r="H175" s="107">
        <f>SUM(F175*5.93)</f>
        <v>7.25832</v>
      </c>
      <c r="I175" s="107">
        <f>G175+H175</f>
        <v>78.41831999999999</v>
      </c>
      <c r="J175" s="109">
        <v>118</v>
      </c>
      <c r="K175" s="107"/>
      <c r="L175" s="107">
        <v>78.42</v>
      </c>
      <c r="M175" s="169"/>
    </row>
    <row r="176" ht="15.6" customHeight="1">
      <c r="A176" s="25">
        <v>146</v>
      </c>
      <c r="B176" s="26">
        <v>232</v>
      </c>
      <c r="C176" s="27">
        <v>9472</v>
      </c>
      <c r="D176" s="48">
        <v>9208.4</v>
      </c>
      <c r="E176" s="49">
        <f>C176-D176</f>
        <v>263.6</v>
      </c>
      <c r="F176" s="170">
        <f>SUM(E176*10.2/100)</f>
        <v>26.8872</v>
      </c>
      <c r="G176" s="29">
        <f>SUM(E176*5.93)</f>
        <v>1563.148</v>
      </c>
      <c r="H176" s="29">
        <f>SUM(F176*5.93)</f>
        <v>159.441096</v>
      </c>
      <c r="I176" s="29">
        <f>G176+H176</f>
        <v>1722.589096</v>
      </c>
      <c r="J176" s="27">
        <v>9472</v>
      </c>
      <c r="K176" s="29"/>
      <c r="L176" s="49">
        <v>1722.59</v>
      </c>
      <c r="M176" t="s" s="137">
        <v>129</v>
      </c>
    </row>
    <row r="177" ht="15.6" customHeight="1">
      <c r="A177" s="25">
        <v>147</v>
      </c>
      <c r="B177" s="26">
        <v>233</v>
      </c>
      <c r="C177" s="27">
        <v>940</v>
      </c>
      <c r="D177" s="48">
        <v>920.2</v>
      </c>
      <c r="E177" s="49">
        <f>C177-D177</f>
        <v>19.8</v>
      </c>
      <c r="F177" s="170">
        <f>SUM(E177*10.2/100)</f>
        <v>2.0196</v>
      </c>
      <c r="G177" s="29">
        <f>SUM(E177*5.93)</f>
        <v>117.414</v>
      </c>
      <c r="H177" s="29">
        <f>SUM(F177*5.93)</f>
        <v>11.976228</v>
      </c>
      <c r="I177" s="29">
        <f>G177+H177</f>
        <v>129.390228</v>
      </c>
      <c r="J177" s="27">
        <v>940</v>
      </c>
      <c r="K177" s="29"/>
      <c r="L177" s="49">
        <v>129.39</v>
      </c>
      <c r="M177" t="s" s="137">
        <v>130</v>
      </c>
    </row>
    <row r="178" ht="15.6" customHeight="1">
      <c r="A178" s="25">
        <v>148</v>
      </c>
      <c r="B178" s="26">
        <v>234</v>
      </c>
      <c r="C178" s="171">
        <v>28004</v>
      </c>
      <c r="D178" s="48">
        <v>24584</v>
      </c>
      <c r="E178" s="49">
        <f>C178-D178</f>
        <v>3420</v>
      </c>
      <c r="F178" s="170">
        <f>SUM(E178*10.2/100)</f>
        <v>348.84</v>
      </c>
      <c r="G178" s="29">
        <f>SUM(E178*5.93)</f>
        <v>20280.6</v>
      </c>
      <c r="H178" s="29">
        <f>SUM(F178*5.93)</f>
        <v>2068.6212</v>
      </c>
      <c r="I178" s="29">
        <f>G178+H178</f>
        <v>22349.2212</v>
      </c>
      <c r="J178" s="27">
        <v>28004</v>
      </c>
      <c r="K178" s="29"/>
      <c r="L178" s="49">
        <v>22349.22</v>
      </c>
      <c r="M178" t="s" s="137">
        <v>57</v>
      </c>
    </row>
    <row r="179" ht="15.6" customHeight="1">
      <c r="A179" s="25">
        <v>149</v>
      </c>
      <c r="B179" s="26">
        <v>235</v>
      </c>
      <c r="C179" s="27">
        <v>6774</v>
      </c>
      <c r="D179" s="48">
        <v>6781.8</v>
      </c>
      <c r="E179" s="49">
        <f>C179-D179</f>
        <v>-7.8</v>
      </c>
      <c r="F179" s="170">
        <f>SUM(E179*10.2/100)</f>
        <v>-0.7956</v>
      </c>
      <c r="G179" s="29">
        <f>SUM(E179*5.93)</f>
        <v>-46.254</v>
      </c>
      <c r="H179" s="29">
        <f>SUM(F179*5.93)</f>
        <v>-4.717908</v>
      </c>
      <c r="I179" s="29">
        <f>G179+H179</f>
        <v>-50.971908</v>
      </c>
      <c r="J179" s="27">
        <v>6774</v>
      </c>
      <c r="K179" s="29">
        <v>47.87</v>
      </c>
      <c r="L179" s="49">
        <v>0</v>
      </c>
      <c r="M179" s="142"/>
    </row>
    <row r="180" ht="15.6" customHeight="1">
      <c r="A180" s="25">
        <v>150</v>
      </c>
      <c r="B180" s="26">
        <v>236</v>
      </c>
      <c r="C180" s="27">
        <v>8680</v>
      </c>
      <c r="D180" s="48">
        <v>8397.200000000001</v>
      </c>
      <c r="E180" s="49">
        <f>C180-D180</f>
        <v>282.8</v>
      </c>
      <c r="F180" s="108">
        <f>SUM(E180*10.2/100)</f>
        <v>28.8456</v>
      </c>
      <c r="G180" s="89">
        <f>SUM(E180*5.93)</f>
        <v>1677.004</v>
      </c>
      <c r="H180" s="29">
        <f>SUM(F180*5.93)</f>
        <v>171.054408</v>
      </c>
      <c r="I180" s="29">
        <f>G180+H180</f>
        <v>1848.058408</v>
      </c>
      <c r="J180" s="27">
        <v>8680</v>
      </c>
      <c r="K180" s="29"/>
      <c r="L180" s="49">
        <v>1848.06</v>
      </c>
      <c r="M180" t="s" s="137">
        <v>130</v>
      </c>
    </row>
    <row r="181" ht="15.6" customHeight="1">
      <c r="A181" s="25">
        <v>151</v>
      </c>
      <c r="B181" s="26">
        <v>238</v>
      </c>
      <c r="C181" s="27">
        <v>10663</v>
      </c>
      <c r="D181" s="48">
        <v>10498</v>
      </c>
      <c r="E181" s="49">
        <f>C181-D181</f>
        <v>165</v>
      </c>
      <c r="F181" s="170">
        <f>SUM(E181*10.2/100)</f>
        <v>16.83</v>
      </c>
      <c r="G181" s="29">
        <f>SUM(E181*5.93)</f>
        <v>978.45</v>
      </c>
      <c r="H181" s="29">
        <f>SUM(F181*5.93)</f>
        <v>99.8019</v>
      </c>
      <c r="I181" s="29">
        <f>G181+H181</f>
        <v>1078.2519</v>
      </c>
      <c r="J181" s="27">
        <v>10663</v>
      </c>
      <c r="K181" s="29"/>
      <c r="L181" s="29">
        <v>1078.25</v>
      </c>
      <c r="M181" t="s" s="136">
        <v>128</v>
      </c>
    </row>
    <row r="182" ht="15.6" customHeight="1">
      <c r="A182" s="25">
        <v>152</v>
      </c>
      <c r="B182" s="26">
        <v>240</v>
      </c>
      <c r="C182" s="27">
        <v>7266</v>
      </c>
      <c r="D182" s="48">
        <v>5988</v>
      </c>
      <c r="E182" s="49">
        <f>C182-D182</f>
        <v>1278</v>
      </c>
      <c r="F182" s="170">
        <f>SUM(E182*10.2/100)</f>
        <v>130.356</v>
      </c>
      <c r="G182" s="29">
        <f>SUM(E182*5.93)</f>
        <v>7578.54</v>
      </c>
      <c r="H182" s="29">
        <f>SUM(F182*5.93)</f>
        <v>773.01108</v>
      </c>
      <c r="I182" s="29">
        <f>G182+H182</f>
        <v>8351.551079999999</v>
      </c>
      <c r="J182" s="27">
        <v>7266</v>
      </c>
      <c r="K182" s="29"/>
      <c r="L182" s="29">
        <v>8351.549999999999</v>
      </c>
      <c r="M182" t="s" s="136">
        <v>131</v>
      </c>
    </row>
    <row r="183" ht="15.6" customHeight="1">
      <c r="A183" s="25">
        <v>153</v>
      </c>
      <c r="B183" s="26">
        <v>243</v>
      </c>
      <c r="C183" s="27">
        <v>11698</v>
      </c>
      <c r="D183" s="48">
        <v>11733.9</v>
      </c>
      <c r="E183" s="49">
        <f>C183-D183</f>
        <v>-35.9</v>
      </c>
      <c r="F183" s="170">
        <f>SUM(E183*10.2/100)</f>
        <v>-3.6618</v>
      </c>
      <c r="G183" s="29">
        <f>SUM(E183*5.93)</f>
        <v>-212.887</v>
      </c>
      <c r="H183" s="29">
        <f>SUM(F183*5.93)</f>
        <v>-21.714474</v>
      </c>
      <c r="I183" s="29">
        <f>G183+H183</f>
        <v>-234.601474</v>
      </c>
      <c r="J183" s="27">
        <v>11698</v>
      </c>
      <c r="K183" s="29">
        <v>234.6</v>
      </c>
      <c r="L183" s="49">
        <v>0</v>
      </c>
      <c r="M183" t="s" s="137">
        <v>132</v>
      </c>
    </row>
    <row r="184" ht="15.6" customHeight="1">
      <c r="A184" s="25">
        <v>154</v>
      </c>
      <c r="B184" s="26">
        <v>244</v>
      </c>
      <c r="C184" s="27">
        <v>102</v>
      </c>
      <c r="D184" s="48">
        <v>87</v>
      </c>
      <c r="E184" s="49">
        <f>C184-D184</f>
        <v>15</v>
      </c>
      <c r="F184" s="170">
        <f>SUM(E184*10.2/100)</f>
        <v>1.53</v>
      </c>
      <c r="G184" s="29">
        <f>SUM(E184*5.93)</f>
        <v>88.95</v>
      </c>
      <c r="H184" s="29">
        <f>SUM(F184*5.93)</f>
        <v>9.072900000000001</v>
      </c>
      <c r="I184" s="29">
        <f>G184+H184</f>
        <v>98.02290000000001</v>
      </c>
      <c r="J184" s="27">
        <v>102</v>
      </c>
      <c r="K184" s="29"/>
      <c r="L184" s="49">
        <v>98.02</v>
      </c>
      <c r="M184" s="137"/>
    </row>
    <row r="185" ht="15.6" customHeight="1">
      <c r="A185" s="25">
        <v>155</v>
      </c>
      <c r="B185" s="26">
        <v>245</v>
      </c>
      <c r="C185" s="27">
        <v>271</v>
      </c>
      <c r="D185" s="48">
        <v>241</v>
      </c>
      <c r="E185" s="49">
        <f>C185-D185</f>
        <v>30</v>
      </c>
      <c r="F185" s="170">
        <f>SUM(E185*10.2/100)</f>
        <v>3.06</v>
      </c>
      <c r="G185" s="29">
        <f>SUM(E185*5.93)</f>
        <v>177.9</v>
      </c>
      <c r="H185" s="29">
        <f>SUM(F185*5.93)</f>
        <v>18.1458</v>
      </c>
      <c r="I185" s="29">
        <f>G185+H185</f>
        <v>196.0458</v>
      </c>
      <c r="J185" s="27">
        <v>271</v>
      </c>
      <c r="K185" s="29"/>
      <c r="L185" s="49">
        <v>196.05</v>
      </c>
      <c r="M185" t="s" s="137">
        <v>133</v>
      </c>
    </row>
    <row r="186" ht="15.6" customHeight="1">
      <c r="A186" s="25">
        <v>156</v>
      </c>
      <c r="B186" s="26">
        <v>248</v>
      </c>
      <c r="C186" s="27">
        <v>2247</v>
      </c>
      <c r="D186" s="48">
        <v>2124</v>
      </c>
      <c r="E186" s="49">
        <f>C186-D186</f>
        <v>123</v>
      </c>
      <c r="F186" s="170">
        <f>SUM(E186*10.2/100)</f>
        <v>12.546</v>
      </c>
      <c r="G186" s="29">
        <f>SUM(E186*5.93)</f>
        <v>729.39</v>
      </c>
      <c r="H186" s="29">
        <f>SUM(F186*5.93)</f>
        <v>74.39778</v>
      </c>
      <c r="I186" s="29">
        <f>G186+H186</f>
        <v>803.78778</v>
      </c>
      <c r="J186" s="27">
        <v>2247</v>
      </c>
      <c r="K186" s="29"/>
      <c r="L186" s="49">
        <v>803.79</v>
      </c>
      <c r="M186" t="s" s="137">
        <v>52</v>
      </c>
    </row>
    <row r="187" ht="15.6" customHeight="1">
      <c r="A187" s="25">
        <v>157</v>
      </c>
      <c r="B187" s="26">
        <v>249</v>
      </c>
      <c r="C187" s="27">
        <v>3024</v>
      </c>
      <c r="D187" s="48">
        <v>2931</v>
      </c>
      <c r="E187" s="49">
        <f>C187-D187</f>
        <v>93</v>
      </c>
      <c r="F187" s="170">
        <f>SUM(E187*10.2/100)</f>
        <v>9.486000000000001</v>
      </c>
      <c r="G187" s="29">
        <f>SUM(E187*5.93)</f>
        <v>551.49</v>
      </c>
      <c r="H187" s="29">
        <f>SUM(F187*5.93)</f>
        <v>56.25198</v>
      </c>
      <c r="I187" s="29">
        <f>G187+H187</f>
        <v>607.74198</v>
      </c>
      <c r="J187" s="27">
        <v>3024</v>
      </c>
      <c r="K187" s="29"/>
      <c r="L187" s="49">
        <v>607.74</v>
      </c>
      <c r="M187" s="137"/>
    </row>
    <row r="188" ht="15.6" customHeight="1">
      <c r="A188" s="25">
        <v>158</v>
      </c>
      <c r="B188" s="26">
        <v>250</v>
      </c>
      <c r="C188" s="27">
        <v>18733</v>
      </c>
      <c r="D188" s="48">
        <v>18999.7</v>
      </c>
      <c r="E188" s="49">
        <f>C188-D188</f>
        <v>-266.7</v>
      </c>
      <c r="F188" s="170">
        <f>SUM(E188*10.2/100)</f>
        <v>-27.2034</v>
      </c>
      <c r="G188" s="29">
        <f>SUM(E188*5.93)</f>
        <v>-1581.531</v>
      </c>
      <c r="H188" s="29">
        <f>SUM(F188*5.93)</f>
        <v>-161.316162</v>
      </c>
      <c r="I188" s="29">
        <f>G188+H188</f>
        <v>-1742.847162</v>
      </c>
      <c r="J188" s="27">
        <v>18733</v>
      </c>
      <c r="K188" s="29">
        <v>1742.85</v>
      </c>
      <c r="L188" s="49">
        <v>0</v>
      </c>
      <c r="M188" t="s" s="137">
        <v>128</v>
      </c>
    </row>
    <row r="189" ht="15.6" customHeight="1">
      <c r="A189" s="25">
        <v>159</v>
      </c>
      <c r="B189" s="26">
        <v>252</v>
      </c>
      <c r="C189" s="27">
        <v>5307</v>
      </c>
      <c r="D189" s="48">
        <v>4880.5</v>
      </c>
      <c r="E189" s="49">
        <f>C189-D189</f>
        <v>426.5</v>
      </c>
      <c r="F189" s="108">
        <f>SUM(E189*10.2/100)</f>
        <v>43.503</v>
      </c>
      <c r="G189" s="89">
        <f>SUM(E189*5.93)</f>
        <v>2529.145</v>
      </c>
      <c r="H189" s="29">
        <f>SUM(F189*5.93)</f>
        <v>257.97279</v>
      </c>
      <c r="I189" s="29">
        <f>G189+H189</f>
        <v>2787.11779</v>
      </c>
      <c r="J189" s="27">
        <v>5307</v>
      </c>
      <c r="K189" s="29"/>
      <c r="L189" s="49">
        <v>2787.12</v>
      </c>
      <c r="M189" t="s" s="137">
        <v>134</v>
      </c>
    </row>
    <row r="190" ht="19.5" customHeight="1">
      <c r="A190" s="25">
        <v>160</v>
      </c>
      <c r="B190" t="s" s="17">
        <v>135</v>
      </c>
      <c r="C190" s="27">
        <v>1556</v>
      </c>
      <c r="D190" s="48">
        <v>1382.8</v>
      </c>
      <c r="E190" s="49">
        <f>C190-D190</f>
        <v>173.2</v>
      </c>
      <c r="F190" s="108">
        <f>SUM(E190*10.2/100)</f>
        <v>17.6664</v>
      </c>
      <c r="G190" s="89">
        <f>SUM(E190*5.93)</f>
        <v>1027.076</v>
      </c>
      <c r="H190" s="29">
        <f>SUM(F190*5.93)</f>
        <v>104.761752</v>
      </c>
      <c r="I190" s="29">
        <f>G190+H190</f>
        <v>1131.837752</v>
      </c>
      <c r="J190" s="27">
        <v>1556</v>
      </c>
      <c r="K190" s="29"/>
      <c r="L190" s="49">
        <v>1131.84</v>
      </c>
      <c r="M190" t="s" s="140">
        <v>136</v>
      </c>
    </row>
    <row r="191" ht="18" customHeight="1">
      <c r="A191" s="25">
        <v>161</v>
      </c>
      <c r="B191" s="26">
        <v>254</v>
      </c>
      <c r="C191" s="27">
        <v>12674</v>
      </c>
      <c r="D191" s="48">
        <v>12992.4</v>
      </c>
      <c r="E191" s="49">
        <f>C191-D191</f>
        <v>-318.4</v>
      </c>
      <c r="F191" s="108">
        <f>SUM(E191*10.2/100)</f>
        <v>-32.4768</v>
      </c>
      <c r="G191" s="89">
        <f>SUM(E191*5.93)</f>
        <v>-1888.112</v>
      </c>
      <c r="H191" s="29">
        <f>SUM(F191*5.93)</f>
        <v>-192.587424</v>
      </c>
      <c r="I191" s="29">
        <f>G191+H191</f>
        <v>-2080.699424</v>
      </c>
      <c r="J191" s="27">
        <v>12674</v>
      </c>
      <c r="K191" s="29">
        <v>2080.7</v>
      </c>
      <c r="L191" s="49">
        <v>0</v>
      </c>
      <c r="M191" t="s" s="140">
        <v>37</v>
      </c>
    </row>
    <row r="192" ht="15.6" customHeight="1">
      <c r="A192" s="25">
        <v>162</v>
      </c>
      <c r="B192" s="26">
        <v>255</v>
      </c>
      <c r="C192" s="27">
        <v>25458</v>
      </c>
      <c r="D192" s="48">
        <v>26066.3</v>
      </c>
      <c r="E192" s="49">
        <f>SUM(C192-D192)</f>
        <v>-608.3</v>
      </c>
      <c r="F192" s="170">
        <f>SUM(E192*10.2/100)</f>
        <v>-62.0466</v>
      </c>
      <c r="G192" s="29">
        <f>SUM(E192*5.93)</f>
        <v>-3607.219</v>
      </c>
      <c r="H192" s="29">
        <f>SUM(F192*5.93)</f>
        <v>-367.936338</v>
      </c>
      <c r="I192" s="29">
        <f>G192+H192</f>
        <v>-3975.155338</v>
      </c>
      <c r="J192" s="27">
        <v>25458</v>
      </c>
      <c r="K192" s="29">
        <v>3975.16</v>
      </c>
      <c r="L192" s="29">
        <v>4666.84</v>
      </c>
      <c r="M192" t="s" s="136">
        <v>25</v>
      </c>
    </row>
    <row r="193" ht="15.6" customHeight="1">
      <c r="A193" s="25">
        <v>163</v>
      </c>
      <c r="B193" s="26">
        <v>257</v>
      </c>
      <c r="C193" s="27">
        <v>9563</v>
      </c>
      <c r="D193" s="48">
        <v>9013.1</v>
      </c>
      <c r="E193" s="49">
        <f>C193-D193</f>
        <v>549.9</v>
      </c>
      <c r="F193" s="170">
        <f>SUM(E193*10.2/100)</f>
        <v>56.0898</v>
      </c>
      <c r="G193" s="29">
        <f>SUM(E193*5.93)</f>
        <v>3260.907</v>
      </c>
      <c r="H193" s="29">
        <f>SUM(F193*5.93)</f>
        <v>332.612514</v>
      </c>
      <c r="I193" s="29">
        <f>G193+H193</f>
        <v>3593.519514</v>
      </c>
      <c r="J193" s="27">
        <v>9563</v>
      </c>
      <c r="K193" s="29"/>
      <c r="L193" s="49">
        <v>3593.52</v>
      </c>
      <c r="M193" t="s" s="137">
        <v>121</v>
      </c>
    </row>
    <row r="194" ht="15.6" customHeight="1">
      <c r="A194" s="25">
        <v>164</v>
      </c>
      <c r="B194" s="26">
        <v>259</v>
      </c>
      <c r="C194" s="27">
        <v>10449</v>
      </c>
      <c r="D194" s="48">
        <v>10284.5</v>
      </c>
      <c r="E194" s="49">
        <f>C194-D194</f>
        <v>164.5</v>
      </c>
      <c r="F194" s="170">
        <f>SUM(E194*10.2/100)</f>
        <v>16.779</v>
      </c>
      <c r="G194" s="29">
        <f>SUM(E194*5.93)</f>
        <v>975.485</v>
      </c>
      <c r="H194" s="29">
        <f>SUM(F194*5.93)</f>
        <v>99.49947</v>
      </c>
      <c r="I194" s="29">
        <f>G194+H194</f>
        <v>1074.98447</v>
      </c>
      <c r="J194" s="27">
        <v>10449</v>
      </c>
      <c r="K194" s="29"/>
      <c r="L194" s="49">
        <v>1074.98</v>
      </c>
      <c r="M194" t="s" s="137">
        <v>137</v>
      </c>
    </row>
    <row r="195" ht="15.6" customHeight="1">
      <c r="A195" s="25">
        <v>165</v>
      </c>
      <c r="B195" s="26">
        <v>260</v>
      </c>
      <c r="C195" s="27">
        <v>84436</v>
      </c>
      <c r="D195" s="48">
        <v>82616</v>
      </c>
      <c r="E195" s="49">
        <f>C195-D195</f>
        <v>1820</v>
      </c>
      <c r="F195" s="170">
        <f>SUM(E195*10.2/100)</f>
        <v>185.64</v>
      </c>
      <c r="G195" s="29">
        <f>SUM(E195*5.93)</f>
        <v>10792.6</v>
      </c>
      <c r="H195" s="29">
        <f>SUM(F195*5.93)</f>
        <v>1100.8452</v>
      </c>
      <c r="I195" s="29">
        <f>G195+H195</f>
        <v>11893.4452</v>
      </c>
      <c r="J195" s="27">
        <v>84436</v>
      </c>
      <c r="K195" s="29"/>
      <c r="L195" s="49">
        <v>11893.45</v>
      </c>
      <c r="M195" t="s" s="137">
        <v>57</v>
      </c>
    </row>
    <row r="196" ht="15.6" customHeight="1">
      <c r="A196" s="25">
        <v>166</v>
      </c>
      <c r="B196" s="26">
        <v>262</v>
      </c>
      <c r="C196" s="27">
        <v>80</v>
      </c>
      <c r="D196" s="48">
        <v>120.3</v>
      </c>
      <c r="E196" s="49">
        <f>C196-D196</f>
        <v>-40.3</v>
      </c>
      <c r="F196" s="170">
        <f>SUM(E196*10.2/100)</f>
        <v>-4.1106</v>
      </c>
      <c r="G196" s="29">
        <f>SUM(E196*5.93)</f>
        <v>-238.979</v>
      </c>
      <c r="H196" s="29">
        <f>SUM(F196*5.93)</f>
        <v>-24.375858</v>
      </c>
      <c r="I196" s="29">
        <f>G196+H196</f>
        <v>-263.354858</v>
      </c>
      <c r="J196" s="27">
        <v>80</v>
      </c>
      <c r="K196" s="29">
        <v>247.31</v>
      </c>
      <c r="L196" s="49">
        <v>0</v>
      </c>
      <c r="M196" s="142"/>
    </row>
    <row r="197" ht="15.6" customHeight="1">
      <c r="A197" s="25">
        <v>167</v>
      </c>
      <c r="B197" s="26">
        <v>263</v>
      </c>
      <c r="C197" s="27">
        <v>12782</v>
      </c>
      <c r="D197" s="48">
        <v>12651</v>
      </c>
      <c r="E197" s="49">
        <f>C197-D197</f>
        <v>131</v>
      </c>
      <c r="F197" s="170">
        <f>SUM(E197*10.2/100)</f>
        <v>13.362</v>
      </c>
      <c r="G197" s="29">
        <f>SUM(E197*5.93)</f>
        <v>776.83</v>
      </c>
      <c r="H197" s="29">
        <f>SUM(F197*5.93)</f>
        <v>79.23666</v>
      </c>
      <c r="I197" s="29">
        <f>G197+H197</f>
        <v>856.06666</v>
      </c>
      <c r="J197" s="27">
        <v>12782</v>
      </c>
      <c r="K197" s="29"/>
      <c r="L197" s="49">
        <v>856.0700000000001</v>
      </c>
      <c r="M197" t="s" s="137">
        <v>138</v>
      </c>
    </row>
    <row r="198" ht="15.6" customHeight="1">
      <c r="A198" s="25">
        <v>168</v>
      </c>
      <c r="B198" s="26">
        <v>264</v>
      </c>
      <c r="C198" s="27">
        <v>28976</v>
      </c>
      <c r="D198" s="48">
        <v>27763</v>
      </c>
      <c r="E198" s="49">
        <f>C198-D198</f>
        <v>1213</v>
      </c>
      <c r="F198" s="170">
        <f>SUM(E198*10.2/100)</f>
        <v>123.726</v>
      </c>
      <c r="G198" s="29">
        <f>SUM(E198*5.93)</f>
        <v>7193.09</v>
      </c>
      <c r="H198" s="29">
        <f>SUM(F198*5.93)</f>
        <v>733.6951800000001</v>
      </c>
      <c r="I198" s="29">
        <f>G198+H198</f>
        <v>7926.78518</v>
      </c>
      <c r="J198" s="27">
        <v>28976</v>
      </c>
      <c r="K198" s="29"/>
      <c r="L198" s="49">
        <v>7926.79</v>
      </c>
      <c r="M198" t="s" s="139">
        <v>87</v>
      </c>
    </row>
    <row r="199" ht="15.6" customHeight="1">
      <c r="A199" s="25">
        <v>169</v>
      </c>
      <c r="B199" s="26">
        <v>268</v>
      </c>
      <c r="C199" s="27">
        <v>12039</v>
      </c>
      <c r="D199" s="48">
        <v>12061.6</v>
      </c>
      <c r="E199" s="49">
        <f>SUM(C199-D199)</f>
        <v>-22.6</v>
      </c>
      <c r="F199" s="170">
        <f>SUM(E199*10.2/100)</f>
        <v>-2.3052</v>
      </c>
      <c r="G199" s="29">
        <f>SUM(E199*5.93)</f>
        <v>-134.018</v>
      </c>
      <c r="H199" s="29">
        <f>SUM(F199*5.93)</f>
        <v>-13.669836</v>
      </c>
      <c r="I199" s="29">
        <f>G199+H199</f>
        <v>-147.687836</v>
      </c>
      <c r="J199" s="27">
        <v>12039</v>
      </c>
      <c r="K199" s="29">
        <v>147.69</v>
      </c>
      <c r="L199" s="49">
        <v>0</v>
      </c>
      <c r="M199" t="s" s="137">
        <v>65</v>
      </c>
    </row>
    <row r="200" ht="15.6" customHeight="1">
      <c r="A200" s="25">
        <v>170</v>
      </c>
      <c r="B200" s="26">
        <v>269</v>
      </c>
      <c r="C200" s="27">
        <v>23082</v>
      </c>
      <c r="D200" s="172">
        <v>22954.1</v>
      </c>
      <c r="E200" s="173">
        <f>C200-D200</f>
        <v>127.9</v>
      </c>
      <c r="F200" s="170">
        <f>SUM(E200*10.2/100)</f>
        <v>13.0458</v>
      </c>
      <c r="G200" s="174">
        <f>SUM(E200*5.93)</f>
        <v>758.447</v>
      </c>
      <c r="H200" s="174">
        <f>SUM(F200*5.93)</f>
        <v>77.361594</v>
      </c>
      <c r="I200" s="29">
        <f>G200+H200</f>
        <v>835.808594</v>
      </c>
      <c r="J200" s="27">
        <v>23082</v>
      </c>
      <c r="K200" s="174"/>
      <c r="L200" s="49">
        <v>835.8099999999999</v>
      </c>
      <c r="M200" t="s" s="140">
        <v>87</v>
      </c>
    </row>
    <row r="201" ht="15.6" customHeight="1">
      <c r="A201" s="25">
        <v>171</v>
      </c>
      <c r="B201" s="26">
        <v>270</v>
      </c>
      <c r="C201" s="27">
        <v>1231</v>
      </c>
      <c r="D201" s="48">
        <v>1217.6</v>
      </c>
      <c r="E201" s="49">
        <f>C201-D201</f>
        <v>13.4</v>
      </c>
      <c r="F201" s="170">
        <f>SUM(E201*10.2/100)</f>
        <v>1.3668</v>
      </c>
      <c r="G201" s="29">
        <f>SUM(E201*5.93)</f>
        <v>79.462</v>
      </c>
      <c r="H201" s="29">
        <f>SUM(F201*5.93)</f>
        <v>8.105124</v>
      </c>
      <c r="I201" s="29">
        <f>G201+H201</f>
        <v>87.56712400000001</v>
      </c>
      <c r="J201" s="27">
        <v>1231</v>
      </c>
      <c r="K201" s="29"/>
      <c r="L201" s="49">
        <v>87.56999999999999</v>
      </c>
      <c r="M201" t="s" s="137">
        <v>139</v>
      </c>
    </row>
    <row r="202" ht="15.6" customHeight="1">
      <c r="A202" s="25">
        <v>172</v>
      </c>
      <c r="B202" s="26">
        <v>271</v>
      </c>
      <c r="C202" s="27">
        <v>3125</v>
      </c>
      <c r="D202" s="48">
        <v>2861</v>
      </c>
      <c r="E202" s="49">
        <f>C202-D202</f>
        <v>264</v>
      </c>
      <c r="F202" s="170">
        <f>SUM(E202*10.2/100)</f>
        <v>26.928</v>
      </c>
      <c r="G202" s="29">
        <f>SUM(E202*5.93)</f>
        <v>1565.52</v>
      </c>
      <c r="H202" s="29">
        <f>SUM(F202*5.93)</f>
        <v>159.68304</v>
      </c>
      <c r="I202" s="29">
        <f>G202+H202</f>
        <v>1725.20304</v>
      </c>
      <c r="J202" s="27">
        <v>3125</v>
      </c>
      <c r="K202" s="29"/>
      <c r="L202" s="49">
        <v>1725.2</v>
      </c>
      <c r="M202" t="s" s="137">
        <v>140</v>
      </c>
    </row>
    <row r="203" ht="15.6" customHeight="1">
      <c r="A203" s="175">
        <v>173</v>
      </c>
      <c r="B203" s="176">
        <v>273</v>
      </c>
      <c r="C203" s="177">
        <v>7129</v>
      </c>
      <c r="D203" s="178">
        <v>6947.1</v>
      </c>
      <c r="E203" s="179">
        <f>C203-D203</f>
        <v>181.9</v>
      </c>
      <c r="F203" s="170">
        <f>SUM(E203*10.2/100)</f>
        <v>18.5538</v>
      </c>
      <c r="G203" s="180">
        <f>SUM(E203*5.93)</f>
        <v>1078.667</v>
      </c>
      <c r="H203" s="180">
        <f>SUM(F203*5.93)</f>
        <v>110.024034</v>
      </c>
      <c r="I203" s="180">
        <f>G203+H203</f>
        <v>1188.691034</v>
      </c>
      <c r="J203" s="177">
        <v>7129</v>
      </c>
      <c r="K203" s="180"/>
      <c r="L203" s="179">
        <v>1188.69</v>
      </c>
      <c r="M203" t="s" s="137">
        <v>51</v>
      </c>
    </row>
    <row r="204" ht="15.6" customHeight="1">
      <c r="A204" s="181">
        <v>174</v>
      </c>
      <c r="B204" s="182">
        <v>287</v>
      </c>
      <c r="C204" s="183">
        <v>4187</v>
      </c>
      <c r="D204" s="184">
        <v>4504.2</v>
      </c>
      <c r="E204" s="185">
        <f>C204-D204</f>
        <v>-317.2</v>
      </c>
      <c r="F204" s="108">
        <f>SUM(E204*10.2/100)</f>
        <v>-32.3544</v>
      </c>
      <c r="G204" s="185">
        <f>SUM(E204*5.93)</f>
        <v>-1880.996</v>
      </c>
      <c r="H204" s="185">
        <f>SUM(F204*5.93)</f>
        <v>-191.861592</v>
      </c>
      <c r="I204" s="185">
        <f>G204+H204</f>
        <v>-2072.857592</v>
      </c>
      <c r="J204" s="183">
        <v>4187</v>
      </c>
      <c r="K204" s="185">
        <v>2072.86</v>
      </c>
      <c r="L204" s="185">
        <v>0</v>
      </c>
      <c r="M204" s="142"/>
    </row>
    <row r="205" ht="15.6" customHeight="1">
      <c r="A205" s="181">
        <v>175</v>
      </c>
      <c r="B205" t="s" s="186">
        <v>141</v>
      </c>
      <c r="C205" s="183">
        <v>4142</v>
      </c>
      <c r="D205" s="184">
        <v>3263.5</v>
      </c>
      <c r="E205" s="185">
        <f>C205-D205</f>
        <v>878.5</v>
      </c>
      <c r="F205" s="108">
        <f>SUM(E205*10.2/100)</f>
        <v>89.607</v>
      </c>
      <c r="G205" s="185">
        <f>SUM(E205*5.93)</f>
        <v>5209.505</v>
      </c>
      <c r="H205" s="185">
        <f>SUM(F205*5.93)</f>
        <v>531.36951</v>
      </c>
      <c r="I205" s="185">
        <f>G205+H205</f>
        <v>5740.87451</v>
      </c>
      <c r="J205" s="183">
        <v>4142</v>
      </c>
      <c r="K205" s="187"/>
      <c r="L205" s="185">
        <v>5740.87</v>
      </c>
      <c r="M205" t="s" s="137">
        <v>129</v>
      </c>
    </row>
    <row r="206" ht="15.3" customHeight="1">
      <c r="A206" s="188"/>
      <c r="B206" t="s" s="189">
        <v>142</v>
      </c>
      <c r="C206" s="190"/>
      <c r="D206" s="191"/>
      <c r="E206" s="192">
        <f>SUM(E174:E205)</f>
        <v>9864.1</v>
      </c>
      <c r="F206" s="58">
        <f>SUM(F174:F205)</f>
        <v>1006.1382</v>
      </c>
      <c r="G206" s="193">
        <f>SUM(G174:G205)</f>
        <v>58494.113</v>
      </c>
      <c r="H206" s="193">
        <f>SUM(H174:H205)</f>
        <v>5966.399526</v>
      </c>
      <c r="I206" s="193">
        <f>SUM(I174:I205)</f>
        <v>64460.512526</v>
      </c>
      <c r="J206" s="194"/>
      <c r="K206" s="192">
        <f>SUM(K174:K205)</f>
        <v>11625.33</v>
      </c>
      <c r="L206" s="195">
        <f>SUM(L174:L205)</f>
        <v>80771.83</v>
      </c>
      <c r="M206" s="142"/>
    </row>
    <row r="207" ht="15.3" customHeight="1">
      <c r="A207" s="196"/>
      <c r="B207" s="7"/>
      <c r="C207" s="7"/>
      <c r="D207" s="7"/>
      <c r="E207" s="197"/>
      <c r="F207" s="198"/>
      <c r="G207" s="199"/>
      <c r="H207" s="200"/>
      <c r="I207" s="200"/>
      <c r="J207" s="59"/>
      <c r="K207" s="38"/>
      <c r="L207" s="201"/>
      <c r="M207" s="142"/>
    </row>
    <row r="208" ht="17.7" customHeight="1">
      <c r="A208" s="196"/>
      <c r="B208" s="7"/>
      <c r="C208" t="s" s="159">
        <v>143</v>
      </c>
      <c r="D208" s="21"/>
      <c r="E208" s="21"/>
      <c r="F208" s="21"/>
      <c r="G208" s="202"/>
      <c r="H208" s="200"/>
      <c r="I208" s="200"/>
      <c r="J208" s="59"/>
      <c r="K208" s="38"/>
      <c r="L208" s="60"/>
      <c r="M208" s="142"/>
    </row>
    <row r="209" ht="15.6" customHeight="1">
      <c r="A209" s="25">
        <v>176</v>
      </c>
      <c r="B209" s="26">
        <v>274</v>
      </c>
      <c r="C209" s="27">
        <v>5704</v>
      </c>
      <c r="D209" s="48">
        <v>5416.2</v>
      </c>
      <c r="E209" s="29">
        <f>C209-D209</f>
        <v>287.8</v>
      </c>
      <c r="F209" s="30">
        <f>SUM(E209*10.2/100)</f>
        <v>29.3556</v>
      </c>
      <c r="G209" s="29">
        <f>SUM(E209*5.93)</f>
        <v>1706.654</v>
      </c>
      <c r="H209" s="29">
        <f>SUM(F209*5.93)</f>
        <v>174.078708</v>
      </c>
      <c r="I209" s="29">
        <f>G209+H209</f>
        <v>1880.732708</v>
      </c>
      <c r="J209" s="27">
        <v>5704</v>
      </c>
      <c r="K209" s="29"/>
      <c r="L209" s="49">
        <v>1880.73</v>
      </c>
      <c r="M209" t="s" s="137">
        <v>144</v>
      </c>
    </row>
    <row r="210" ht="15.6" customHeight="1">
      <c r="A210" s="25">
        <v>177</v>
      </c>
      <c r="B210" s="26">
        <v>275</v>
      </c>
      <c r="C210" s="27">
        <v>3246</v>
      </c>
      <c r="D210" s="48">
        <v>2906</v>
      </c>
      <c r="E210" s="29">
        <f>C210-D210</f>
        <v>340</v>
      </c>
      <c r="F210" s="30">
        <f>SUM(E210*10.2/100)</f>
        <v>34.68</v>
      </c>
      <c r="G210" s="29">
        <f>SUM(E210*5.93)</f>
        <v>2016.2</v>
      </c>
      <c r="H210" s="29">
        <f>SUM(F210*5.93)</f>
        <v>205.6524</v>
      </c>
      <c r="I210" s="29">
        <f>G210+H210</f>
        <v>2221.8524</v>
      </c>
      <c r="J210" s="27">
        <v>3246</v>
      </c>
      <c r="K210" s="29"/>
      <c r="L210" s="49">
        <v>2221.85</v>
      </c>
      <c r="M210" t="s" s="137">
        <v>145</v>
      </c>
    </row>
    <row r="211" ht="15.6" customHeight="1">
      <c r="A211" s="25">
        <v>178</v>
      </c>
      <c r="B211" s="26">
        <v>276</v>
      </c>
      <c r="C211" s="27">
        <v>67</v>
      </c>
      <c r="D211" s="48">
        <v>95.90000000000001</v>
      </c>
      <c r="E211" s="29">
        <f>C211-D211</f>
        <v>-28.9</v>
      </c>
      <c r="F211" s="30">
        <f>SUM(E211*10.2/100)</f>
        <v>-2.9478</v>
      </c>
      <c r="G211" s="29">
        <f>SUM(E211*5.93)</f>
        <v>-171.377</v>
      </c>
      <c r="H211" s="29">
        <f>SUM(F211*5.93)</f>
        <v>-17.480454</v>
      </c>
      <c r="I211" s="29">
        <f>G211+H211</f>
        <v>-188.857454</v>
      </c>
      <c r="J211" s="27">
        <v>67</v>
      </c>
      <c r="K211" s="29">
        <v>183.49</v>
      </c>
      <c r="L211" s="49">
        <v>0</v>
      </c>
      <c r="M211" s="142"/>
    </row>
    <row r="212" ht="15.6" customHeight="1">
      <c r="A212" s="25">
        <v>179</v>
      </c>
      <c r="B212" s="26">
        <v>277</v>
      </c>
      <c r="C212" s="27">
        <v>822</v>
      </c>
      <c r="D212" s="48">
        <v>695.6</v>
      </c>
      <c r="E212" s="29">
        <f>C212-D212</f>
        <v>126.4</v>
      </c>
      <c r="F212" s="30">
        <f>SUM(E212*10.2/100)</f>
        <v>12.8928</v>
      </c>
      <c r="G212" s="29">
        <f>SUM(E212*5.93)</f>
        <v>749.552</v>
      </c>
      <c r="H212" s="29">
        <f>SUM(F212*5.93)</f>
        <v>76.45430399999999</v>
      </c>
      <c r="I212" s="29">
        <f>G212+H212</f>
        <v>826.006304</v>
      </c>
      <c r="J212" s="27">
        <v>822</v>
      </c>
      <c r="K212" s="29"/>
      <c r="L212" s="29">
        <v>826.01</v>
      </c>
      <c r="M212" t="s" s="136">
        <v>76</v>
      </c>
    </row>
    <row r="213" ht="15.6" customHeight="1">
      <c r="A213" s="25">
        <v>180</v>
      </c>
      <c r="B213" s="26">
        <v>278</v>
      </c>
      <c r="C213" s="27">
        <v>20229</v>
      </c>
      <c r="D213" s="48">
        <v>19260.1</v>
      </c>
      <c r="E213" s="29">
        <f>C213-D213</f>
        <v>968.9</v>
      </c>
      <c r="F213" s="30">
        <f>SUM(E213*10.2/100)</f>
        <v>98.8278</v>
      </c>
      <c r="G213" s="29">
        <f>SUM(E213*5.93)</f>
        <v>5745.577</v>
      </c>
      <c r="H213" s="29">
        <f>SUM(F213*5.93)</f>
        <v>586.048854</v>
      </c>
      <c r="I213" s="29">
        <f>G213+H213</f>
        <v>6331.625854</v>
      </c>
      <c r="J213" s="27">
        <v>20229</v>
      </c>
      <c r="K213" s="29"/>
      <c r="L213" s="29">
        <v>6331.63</v>
      </c>
      <c r="M213" t="s" s="136">
        <v>146</v>
      </c>
    </row>
    <row r="214" ht="15.6" customHeight="1">
      <c r="A214" s="25">
        <v>181</v>
      </c>
      <c r="B214" s="26">
        <v>280</v>
      </c>
      <c r="C214" s="27">
        <v>3595</v>
      </c>
      <c r="D214" s="48">
        <v>2939.5</v>
      </c>
      <c r="E214" s="29">
        <f>C214-D214</f>
        <v>655.5</v>
      </c>
      <c r="F214" s="30">
        <f>SUM(E214*10.2/100)</f>
        <v>66.861</v>
      </c>
      <c r="G214" s="29">
        <f>SUM(E214*5.93)</f>
        <v>3887.115</v>
      </c>
      <c r="H214" s="29">
        <f>SUM(F214*5.93)</f>
        <v>396.48573</v>
      </c>
      <c r="I214" s="29">
        <f>G214+H214</f>
        <v>4283.60073</v>
      </c>
      <c r="J214" s="27">
        <v>3595</v>
      </c>
      <c r="K214" s="29"/>
      <c r="L214" s="49">
        <v>4283.6</v>
      </c>
      <c r="M214" t="s" s="137">
        <v>147</v>
      </c>
    </row>
    <row r="215" ht="15.6" customHeight="1">
      <c r="A215" s="25">
        <v>182</v>
      </c>
      <c r="B215" s="26">
        <v>282</v>
      </c>
      <c r="C215" s="27">
        <v>1882</v>
      </c>
      <c r="D215" s="48">
        <v>2125.7</v>
      </c>
      <c r="E215" s="29">
        <f>C215-D215</f>
        <v>-243.7</v>
      </c>
      <c r="F215" s="30">
        <f>SUM(E215*10.2/100)</f>
        <v>-24.8574</v>
      </c>
      <c r="G215" s="29">
        <f>SUM(E215*5.93)</f>
        <v>-1445.141</v>
      </c>
      <c r="H215" s="29">
        <f>SUM(F215*5.93)</f>
        <v>-147.404382</v>
      </c>
      <c r="I215" s="29">
        <f>G215+H215</f>
        <v>-1592.545382</v>
      </c>
      <c r="J215" s="27">
        <v>1882</v>
      </c>
      <c r="K215" s="29">
        <v>1592.55</v>
      </c>
      <c r="L215" s="49">
        <v>0</v>
      </c>
      <c r="M215" t="s" s="137">
        <v>32</v>
      </c>
    </row>
    <row r="216" ht="15.6" customHeight="1">
      <c r="A216" s="25">
        <v>183</v>
      </c>
      <c r="B216" s="26">
        <v>283</v>
      </c>
      <c r="C216" s="27">
        <v>16835</v>
      </c>
      <c r="D216" s="48">
        <v>17067.6</v>
      </c>
      <c r="E216" s="29">
        <f>C216-D216</f>
        <v>-232.6</v>
      </c>
      <c r="F216" s="30">
        <f>SUM(E216*10.2/100)</f>
        <v>-23.7252</v>
      </c>
      <c r="G216" s="29">
        <f>SUM(E216*5.93)</f>
        <v>-1379.318</v>
      </c>
      <c r="H216" s="29">
        <f>SUM(F216*5.93)</f>
        <v>-140.690436</v>
      </c>
      <c r="I216" s="29">
        <f>G216+H216</f>
        <v>-1520.008436</v>
      </c>
      <c r="J216" s="27">
        <v>16835</v>
      </c>
      <c r="K216" s="29">
        <v>1520.01</v>
      </c>
      <c r="L216" s="49">
        <v>0</v>
      </c>
      <c r="M216" t="s" s="137">
        <v>37</v>
      </c>
    </row>
    <row r="217" ht="15.6" customHeight="1">
      <c r="A217" s="25">
        <v>184</v>
      </c>
      <c r="B217" s="26">
        <v>284</v>
      </c>
      <c r="C217" s="27">
        <v>3285</v>
      </c>
      <c r="D217" s="48">
        <v>2882</v>
      </c>
      <c r="E217" s="29">
        <f>C217-D217</f>
        <v>403</v>
      </c>
      <c r="F217" s="30">
        <f>SUM(E217*10.2/100)</f>
        <v>41.106</v>
      </c>
      <c r="G217" s="29">
        <f>SUM(E217*5.93)</f>
        <v>2389.79</v>
      </c>
      <c r="H217" s="29">
        <f>SUM(F217*5.93)</f>
        <v>243.75858</v>
      </c>
      <c r="I217" s="29">
        <f>G217+H217</f>
        <v>2633.54858</v>
      </c>
      <c r="J217" s="27">
        <v>3285</v>
      </c>
      <c r="K217" s="29"/>
      <c r="L217" s="49">
        <v>2633.55</v>
      </c>
      <c r="M217" t="s" s="137">
        <v>148</v>
      </c>
    </row>
    <row r="218" ht="15.6" customHeight="1">
      <c r="A218" s="25">
        <v>185</v>
      </c>
      <c r="B218" s="26">
        <v>285</v>
      </c>
      <c r="C218" s="27">
        <v>201</v>
      </c>
      <c r="D218" s="48">
        <v>158</v>
      </c>
      <c r="E218" s="29">
        <f>C218-D218</f>
        <v>43</v>
      </c>
      <c r="F218" s="30">
        <f>SUM(E218*10.2/100)</f>
        <v>4.386</v>
      </c>
      <c r="G218" s="29">
        <f>SUM(E218*5.93)</f>
        <v>254.99</v>
      </c>
      <c r="H218" s="29">
        <f>SUM(F218*5.93)</f>
        <v>26.00898</v>
      </c>
      <c r="I218" s="29">
        <f>G218+H218</f>
        <v>280.99898</v>
      </c>
      <c r="J218" s="27">
        <v>201</v>
      </c>
      <c r="K218" s="29"/>
      <c r="L218" s="49">
        <v>281</v>
      </c>
      <c r="M218" t="s" s="137">
        <v>149</v>
      </c>
    </row>
    <row r="219" ht="15.6" customHeight="1">
      <c r="A219" s="25">
        <v>186</v>
      </c>
      <c r="B219" s="26">
        <v>286</v>
      </c>
      <c r="C219" s="27">
        <v>13088</v>
      </c>
      <c r="D219" s="48">
        <v>13010.7</v>
      </c>
      <c r="E219" s="29">
        <f>C219-D219</f>
        <v>77.3</v>
      </c>
      <c r="F219" s="30">
        <f>SUM(E219*10.2/100)</f>
        <v>7.8846</v>
      </c>
      <c r="G219" s="29">
        <f>SUM(E219*5.93)</f>
        <v>458.389</v>
      </c>
      <c r="H219" s="29">
        <f>SUM(F219*5.93)</f>
        <v>46.755678</v>
      </c>
      <c r="I219" s="29">
        <f>G219+H219</f>
        <v>505.144678</v>
      </c>
      <c r="J219" s="27">
        <v>13088</v>
      </c>
      <c r="K219" s="29"/>
      <c r="L219" s="49">
        <v>505.14</v>
      </c>
      <c r="M219" t="s" s="137">
        <v>32</v>
      </c>
    </row>
    <row r="220" ht="15.6" customHeight="1">
      <c r="A220" s="25">
        <v>187</v>
      </c>
      <c r="B220" s="26">
        <v>288</v>
      </c>
      <c r="C220" s="27">
        <v>2580</v>
      </c>
      <c r="D220" s="48">
        <v>2607.8</v>
      </c>
      <c r="E220" s="29">
        <f>C220-D220</f>
        <v>-27.8</v>
      </c>
      <c r="F220" s="30">
        <f>SUM(E220*10.2/100)</f>
        <v>-2.8356</v>
      </c>
      <c r="G220" s="29">
        <f>SUM(E220*5.93)</f>
        <v>-164.854</v>
      </c>
      <c r="H220" s="29">
        <f>SUM(F220*5.93)</f>
        <v>-16.815108</v>
      </c>
      <c r="I220" s="29">
        <f>G220+H220</f>
        <v>-181.669108</v>
      </c>
      <c r="J220" s="27">
        <v>2580</v>
      </c>
      <c r="K220" s="29">
        <v>181.67</v>
      </c>
      <c r="L220" s="49">
        <v>0</v>
      </c>
      <c r="M220" t="s" s="137">
        <v>119</v>
      </c>
    </row>
    <row r="221" ht="15.6" customHeight="1">
      <c r="A221" s="25">
        <v>188</v>
      </c>
      <c r="B221" s="26">
        <v>289</v>
      </c>
      <c r="C221" s="27">
        <v>1734</v>
      </c>
      <c r="D221" s="48">
        <v>1708.8</v>
      </c>
      <c r="E221" s="29">
        <f>C221-D221</f>
        <v>25.2</v>
      </c>
      <c r="F221" s="30">
        <f>SUM(E221*10.2/100)</f>
        <v>2.5704</v>
      </c>
      <c r="G221" s="29">
        <f>SUM(E221*5.93)</f>
        <v>149.436</v>
      </c>
      <c r="H221" s="29">
        <f>SUM(F221*5.93)</f>
        <v>15.242472</v>
      </c>
      <c r="I221" s="29">
        <f>G221+H221</f>
        <v>164.678472</v>
      </c>
      <c r="J221" s="27">
        <v>1734</v>
      </c>
      <c r="K221" s="29"/>
      <c r="L221" s="49">
        <v>162.68</v>
      </c>
      <c r="M221" s="142"/>
    </row>
    <row r="222" ht="15.6" customHeight="1">
      <c r="A222" s="25">
        <v>189</v>
      </c>
      <c r="B222" s="26">
        <v>291</v>
      </c>
      <c r="C222" s="27">
        <v>6588</v>
      </c>
      <c r="D222" s="48">
        <v>6555.9</v>
      </c>
      <c r="E222" s="29">
        <f>C222-D222</f>
        <v>32.1</v>
      </c>
      <c r="F222" s="30">
        <f>SUM(E222*10.2/100)</f>
        <v>3.2742</v>
      </c>
      <c r="G222" s="29">
        <f>SUM(E222*5.93)</f>
        <v>190.353</v>
      </c>
      <c r="H222" s="29">
        <f>SUM(F222*5.93)</f>
        <v>19.416006</v>
      </c>
      <c r="I222" s="29">
        <f>G222+H222</f>
        <v>209.769006</v>
      </c>
      <c r="J222" s="27">
        <v>6588</v>
      </c>
      <c r="K222" s="29"/>
      <c r="L222" s="49">
        <v>209.77</v>
      </c>
      <c r="M222" t="s" s="137">
        <v>65</v>
      </c>
    </row>
    <row r="223" ht="15.6" customHeight="1">
      <c r="A223" s="25">
        <v>190</v>
      </c>
      <c r="B223" s="26">
        <v>293</v>
      </c>
      <c r="C223" s="27">
        <v>4601</v>
      </c>
      <c r="D223" s="48">
        <v>4573</v>
      </c>
      <c r="E223" s="29">
        <f>C223-D223</f>
        <v>28</v>
      </c>
      <c r="F223" s="30">
        <f>SUM(E223*10.2/100)</f>
        <v>2.856</v>
      </c>
      <c r="G223" s="29">
        <f>SUM(E223*5.93)</f>
        <v>166.04</v>
      </c>
      <c r="H223" s="29">
        <f>SUM(F223*5.93)</f>
        <v>16.93608</v>
      </c>
      <c r="I223" s="29">
        <f>G223+H223</f>
        <v>182.97608</v>
      </c>
      <c r="J223" s="27">
        <v>4601</v>
      </c>
      <c r="K223" s="29"/>
      <c r="L223" s="49">
        <v>182.98</v>
      </c>
      <c r="M223" t="s" s="137">
        <v>57</v>
      </c>
    </row>
    <row r="224" ht="15.6" customHeight="1">
      <c r="A224" s="25">
        <v>191</v>
      </c>
      <c r="B224" s="26">
        <v>294</v>
      </c>
      <c r="C224" s="27">
        <v>1226</v>
      </c>
      <c r="D224" s="48">
        <v>1142</v>
      </c>
      <c r="E224" s="29">
        <f>C224-D224</f>
        <v>84</v>
      </c>
      <c r="F224" s="30">
        <f>SUM(E224*10.2/100)</f>
        <v>8.568</v>
      </c>
      <c r="G224" s="29">
        <f>SUM(E224*5.93)</f>
        <v>498.12</v>
      </c>
      <c r="H224" s="29">
        <f>SUM(F224*5.93)</f>
        <v>50.80824</v>
      </c>
      <c r="I224" s="29">
        <f>G224+H224</f>
        <v>548.92824</v>
      </c>
      <c r="J224" s="27">
        <v>1226</v>
      </c>
      <c r="K224" s="29"/>
      <c r="L224" s="49">
        <v>548.9299999999999</v>
      </c>
      <c r="M224" t="s" s="137">
        <v>150</v>
      </c>
    </row>
    <row r="225" ht="15.6" customHeight="1">
      <c r="A225" s="25">
        <v>192</v>
      </c>
      <c r="B225" s="26">
        <v>295</v>
      </c>
      <c r="C225" s="27">
        <v>4136</v>
      </c>
      <c r="D225" s="48">
        <v>4165.8</v>
      </c>
      <c r="E225" s="29">
        <f>C225-D225</f>
        <v>-29.8</v>
      </c>
      <c r="F225" s="30">
        <f>SUM(E225*10.2/100)</f>
        <v>-3.0396</v>
      </c>
      <c r="G225" s="29">
        <f>SUM(E225*5.93)</f>
        <v>-176.714</v>
      </c>
      <c r="H225" s="29">
        <f>SUM(F225*5.93)</f>
        <v>-18.024828</v>
      </c>
      <c r="I225" s="29">
        <f>G225+H225</f>
        <v>-194.738828</v>
      </c>
      <c r="J225" s="27">
        <v>4136</v>
      </c>
      <c r="K225" s="29">
        <v>194.74</v>
      </c>
      <c r="L225" s="49">
        <v>0</v>
      </c>
      <c r="M225" t="s" s="137">
        <v>90</v>
      </c>
    </row>
    <row r="226" ht="15.6" customHeight="1">
      <c r="A226" s="25">
        <v>193</v>
      </c>
      <c r="B226" s="26">
        <v>297</v>
      </c>
      <c r="C226" s="27">
        <v>17430</v>
      </c>
      <c r="D226" s="48">
        <v>17275.9</v>
      </c>
      <c r="E226" s="29">
        <f>C226-D226</f>
        <v>154.1</v>
      </c>
      <c r="F226" s="30">
        <f>SUM(E226*10.2/100)</f>
        <v>15.7182</v>
      </c>
      <c r="G226" s="29">
        <f>SUM(E226*5.93)</f>
        <v>913.813</v>
      </c>
      <c r="H226" s="29">
        <f>SUM(F226*5.93)</f>
        <v>93.20892600000001</v>
      </c>
      <c r="I226" s="29">
        <f>G226+H226</f>
        <v>1007.021926</v>
      </c>
      <c r="J226" s="27">
        <v>17430</v>
      </c>
      <c r="K226" s="29"/>
      <c r="L226" s="49">
        <v>1007.02</v>
      </c>
      <c r="M226" t="s" s="137">
        <v>49</v>
      </c>
    </row>
    <row r="227" ht="15.6" customHeight="1">
      <c r="A227" s="203"/>
      <c r="B227" t="s" s="204">
        <v>151</v>
      </c>
      <c r="C227" s="166"/>
      <c r="D227" s="205"/>
      <c r="E227" s="38">
        <f>SUM(E209:E226)</f>
        <v>2662.5</v>
      </c>
      <c r="F227" s="58">
        <f>SUM(F209:F226)</f>
        <v>271.575</v>
      </c>
      <c r="G227" s="38">
        <f>SUM(G209:G226)</f>
        <v>15788.625</v>
      </c>
      <c r="H227" s="38">
        <f>SUM(H209:H226)</f>
        <v>1610.43975</v>
      </c>
      <c r="I227" s="38">
        <f>SUM(I209:I226)</f>
        <v>17399.06475</v>
      </c>
      <c r="J227" s="27"/>
      <c r="K227" s="38">
        <f>SUM(K209:K226)</f>
        <v>3672.46</v>
      </c>
      <c r="L227" s="60">
        <f>SUM(L209:L226)</f>
        <v>21074.89</v>
      </c>
      <c r="M227" s="142"/>
    </row>
    <row r="228" ht="15.6" customHeight="1">
      <c r="A228" s="25">
        <v>194</v>
      </c>
      <c r="B228" s="206"/>
      <c r="C228" s="82">
        <v>5452</v>
      </c>
      <c r="D228" s="82">
        <v>5445</v>
      </c>
      <c r="E228" s="82">
        <f>C228-D228</f>
        <v>7</v>
      </c>
      <c r="F228" s="30">
        <f>SUM(E228*10.2/100)</f>
        <v>0.714</v>
      </c>
      <c r="G228" s="29">
        <f>SUM(E228*5.93)</f>
        <v>41.51</v>
      </c>
      <c r="H228" s="29">
        <f>SUM(F228*5.93)</f>
        <v>4.23402</v>
      </c>
      <c r="I228" s="29">
        <f>G228+H228</f>
        <v>45.74402</v>
      </c>
      <c r="J228" s="207"/>
      <c r="K228" s="29"/>
      <c r="L228" s="49">
        <v>41.51</v>
      </c>
      <c r="M228" s="142"/>
    </row>
    <row r="229" ht="15.6" customHeight="1">
      <c r="A229" s="25">
        <v>195</v>
      </c>
      <c r="B229" s="206"/>
      <c r="C229" s="82">
        <v>23353</v>
      </c>
      <c r="D229" s="48">
        <v>23353.4</v>
      </c>
      <c r="E229" s="48">
        <f>C229-D229</f>
        <v>-0.4</v>
      </c>
      <c r="F229" s="30">
        <f>SUM(E229*10.2/100)</f>
        <v>-0.0408</v>
      </c>
      <c r="G229" s="29">
        <f>SUM(E229*5.93)</f>
        <v>-2.372</v>
      </c>
      <c r="H229" s="29">
        <f>SUM(F229*5.93)</f>
        <v>-0.241944</v>
      </c>
      <c r="I229" s="29">
        <f>G229+H229</f>
        <v>-2.613944</v>
      </c>
      <c r="J229" s="208"/>
      <c r="K229" s="29">
        <v>2.61</v>
      </c>
      <c r="L229" s="49">
        <v>0</v>
      </c>
      <c r="M229" t="s" s="137">
        <v>65</v>
      </c>
    </row>
    <row r="230" ht="15.6" customHeight="1">
      <c r="A230" s="25">
        <v>196</v>
      </c>
      <c r="B230" s="206"/>
      <c r="C230" s="82">
        <v>12133</v>
      </c>
      <c r="D230" s="48">
        <v>12133</v>
      </c>
      <c r="E230" s="48">
        <f>C230-D230</f>
        <v>0</v>
      </c>
      <c r="F230" s="48">
        <f>SUM(E230*7.1/100)</f>
        <v>0</v>
      </c>
      <c r="G230" s="29">
        <f>SUM(E230*5.93)</f>
        <v>0</v>
      </c>
      <c r="H230" s="29">
        <f>SUM(F230*5.73)</f>
        <v>0</v>
      </c>
      <c r="I230" s="29">
        <f>SUM(G230+H230)</f>
        <v>0</v>
      </c>
      <c r="J230" s="207"/>
      <c r="K230" s="29"/>
      <c r="L230" s="49">
        <v>0</v>
      </c>
      <c r="M230" s="137"/>
    </row>
    <row r="231" ht="15.9" customHeight="1">
      <c r="A231" s="209"/>
      <c r="B231" s="206"/>
      <c r="C231" s="208"/>
      <c r="D231" s="207"/>
      <c r="E231" s="210">
        <f>SUM(E228:E230)</f>
        <v>6.6</v>
      </c>
      <c r="F231" s="211">
        <f>SUM(F228:F230)</f>
        <v>0.6732</v>
      </c>
      <c r="G231" s="210">
        <f>SUM(G228:G230)</f>
        <v>39.138</v>
      </c>
      <c r="H231" s="211">
        <f>SUM(H228:H230)</f>
        <v>3.992076</v>
      </c>
      <c r="I231" s="211">
        <f>SUM(I228:I230)</f>
        <v>43.130076</v>
      </c>
      <c r="J231" s="212"/>
      <c r="K231" s="211">
        <f>SUM(K228:K230)</f>
        <v>2.61</v>
      </c>
      <c r="L231" s="213">
        <f>SUM(L228:L230)</f>
        <v>41.51</v>
      </c>
      <c r="M231" s="142"/>
    </row>
    <row r="232" ht="15.9" customHeight="1">
      <c r="A232" s="214"/>
      <c r="B232" s="215"/>
      <c r="C232" s="216"/>
      <c r="D232" t="s" s="217">
        <v>152</v>
      </c>
      <c r="E232" s="218">
        <f>SUM(E25+E53+E77+E97+E114+E135+E145+E172+E206+E227+E231)</f>
        <v>37512.23</v>
      </c>
      <c r="F232" s="219">
        <f>SUM(F25+F53+F77+F97+F114+F135+F145+F172+F206+F227+F231)</f>
        <v>3816.84846</v>
      </c>
      <c r="G232" s="218">
        <f>SUM(G25+G53+G77+G97+G114+G135+G145+G172+G206+G227+G231)</f>
        <v>222474.0439</v>
      </c>
      <c r="H232" s="220">
        <f>SUM(H25+H53+H77+H97+H114+H135+H145+H172+H206+H227+H231)</f>
        <v>22625.5675638</v>
      </c>
      <c r="I232" s="220">
        <f>SUM(I25+I53+I77+I97+I114+I135+I145+I172+I206+I227+I231)</f>
        <v>244753.6315438</v>
      </c>
      <c r="J232" s="221"/>
      <c r="K232" s="222">
        <f>SUM(K25+K53+K77+K97+K114+K135+K145+K172+K206+K227+K231)</f>
        <v>58537.63</v>
      </c>
      <c r="L232" s="223">
        <f>SUM(L25+L53+L77+L97+L114+L135+L145+L172+L206+L227+L231)</f>
        <v>311894.76</v>
      </c>
      <c r="M232" s="142"/>
    </row>
    <row r="233" ht="14.7" customHeight="1">
      <c r="A233" s="224"/>
      <c r="B233" s="224"/>
      <c r="C233" s="224"/>
      <c r="D233" s="216"/>
      <c r="E233" t="s" s="217">
        <v>153</v>
      </c>
      <c r="F233" s="225">
        <v>0.102</v>
      </c>
      <c r="G233" t="s" s="217">
        <v>154</v>
      </c>
      <c r="H233" t="s" s="217">
        <v>155</v>
      </c>
      <c r="I233" t="s" s="217">
        <v>156</v>
      </c>
      <c r="J233" s="226"/>
      <c r="K233" t="s" s="227">
        <v>19</v>
      </c>
      <c r="L233" t="s" s="227">
        <v>20</v>
      </c>
      <c r="M233" s="228"/>
    </row>
    <row r="234" ht="15.3" customHeight="1">
      <c r="A234" s="229"/>
      <c r="B234" s="71"/>
      <c r="C234" s="71"/>
      <c r="D234" s="71"/>
      <c r="E234" s="230"/>
      <c r="F234" s="231"/>
      <c r="G234" s="231"/>
      <c r="H234" t="s" s="232">
        <v>157</v>
      </c>
      <c r="I234" s="230"/>
      <c r="J234" t="s" s="232">
        <v>158</v>
      </c>
      <c r="K234" s="230"/>
      <c r="L234" s="230"/>
      <c r="M234" s="2"/>
    </row>
  </sheetData>
  <mergeCells count="30">
    <mergeCell ref="A172:D172"/>
    <mergeCell ref="C173:H173"/>
    <mergeCell ref="B206:D206"/>
    <mergeCell ref="C208:G208"/>
    <mergeCell ref="B227:C227"/>
    <mergeCell ref="C117:H117"/>
    <mergeCell ref="A135:D135"/>
    <mergeCell ref="C136:G136"/>
    <mergeCell ref="A145:D145"/>
    <mergeCell ref="C146:H146"/>
    <mergeCell ref="B77:D77"/>
    <mergeCell ref="B78:H78"/>
    <mergeCell ref="A97:D97"/>
    <mergeCell ref="B98:I98"/>
    <mergeCell ref="A114:D114"/>
    <mergeCell ref="A7:J7"/>
    <mergeCell ref="A25:D25"/>
    <mergeCell ref="B27:H27"/>
    <mergeCell ref="A53:D53"/>
    <mergeCell ref="C57:H57"/>
    <mergeCell ref="K4:L4"/>
    <mergeCell ref="M4:M5"/>
    <mergeCell ref="C5:C6"/>
    <mergeCell ref="G5:H5"/>
    <mergeCell ref="I5:J5"/>
    <mergeCell ref="K5:L5"/>
    <mergeCell ref="A4:A6"/>
    <mergeCell ref="B4:B6"/>
    <mergeCell ref="C4:F4"/>
    <mergeCell ref="G4:J4"/>
  </mergeCells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